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0" windowHeight="1335" firstSheet="1" activeTab="1"/>
  </bookViews>
  <sheets>
    <sheet name="ЗВІТ ПРО ВИКОН.ФІН.ПЛАНУ" sheetId="1" r:id="rId1"/>
    <sheet name="ЗВІТ ПРО ВИКОН.ФІН.ПЛАНУ (3)" sheetId="5" r:id="rId2"/>
  </sheets>
  <externalReferences>
    <externalReference r:id="rId3"/>
  </externalReferences>
  <definedNames>
    <definedName name="_xlnm.Print_Area" localSheetId="0">'ЗВІТ ПРО ВИКОН.ФІН.ПЛАНУ'!$B$1:$H$144</definedName>
    <definedName name="_xlnm.Print_Area" localSheetId="1">'ЗВІТ ПРО ВИКОН.ФІН.ПЛАНУ (3)'!$B$1:$H$146</definedName>
  </definedNames>
  <calcPr calcId="124519"/>
</workbook>
</file>

<file path=xl/calcChain.xml><?xml version="1.0" encoding="utf-8"?>
<calcChain xmlns="http://schemas.openxmlformats.org/spreadsheetml/2006/main">
  <c r="E113" i="5"/>
  <c r="F111"/>
  <c r="F104"/>
  <c r="F113" s="1"/>
  <c r="G100"/>
  <c r="F100"/>
  <c r="E99"/>
  <c r="F99" s="1"/>
  <c r="D98"/>
  <c r="G97"/>
  <c r="F97"/>
  <c r="F95"/>
  <c r="D95"/>
  <c r="G95" s="1"/>
  <c r="E94"/>
  <c r="F94" s="1"/>
  <c r="D94"/>
  <c r="G85"/>
  <c r="F85"/>
  <c r="E83"/>
  <c r="F83" s="1"/>
  <c r="D83"/>
  <c r="E79"/>
  <c r="F79" s="1"/>
  <c r="D79"/>
  <c r="G78"/>
  <c r="F78"/>
  <c r="G77"/>
  <c r="F77"/>
  <c r="G76"/>
  <c r="F76"/>
  <c r="G75"/>
  <c r="F75"/>
  <c r="G74"/>
  <c r="F74"/>
  <c r="E58"/>
  <c r="E61" s="1"/>
  <c r="D58"/>
  <c r="D61" s="1"/>
  <c r="D64" s="1"/>
  <c r="E54"/>
  <c r="G54" s="1"/>
  <c r="D54"/>
  <c r="F54" s="1"/>
  <c r="G50"/>
  <c r="F50"/>
  <c r="G48"/>
  <c r="F48"/>
  <c r="G47"/>
  <c r="F47"/>
  <c r="E45"/>
  <c r="G41"/>
  <c r="F41"/>
  <c r="D40"/>
  <c r="G40" s="1"/>
  <c r="G36"/>
  <c r="F36"/>
  <c r="G34"/>
  <c r="F34"/>
  <c r="G33"/>
  <c r="F33"/>
  <c r="E31"/>
  <c r="G31" s="1"/>
  <c r="D31"/>
  <c r="F31" s="1"/>
  <c r="E29"/>
  <c r="G29" s="1"/>
  <c r="D29"/>
  <c r="F29" s="1"/>
  <c r="D67" l="1"/>
  <c r="D69" s="1"/>
  <c r="E64"/>
  <c r="G61"/>
  <c r="F61"/>
  <c r="F40"/>
  <c r="D45"/>
  <c r="F45" s="1"/>
  <c r="F58"/>
  <c r="G79"/>
  <c r="G83"/>
  <c r="G94"/>
  <c r="G99"/>
  <c r="G58"/>
  <c r="E98"/>
  <c r="G69" l="1"/>
  <c r="D71"/>
  <c r="F69"/>
  <c r="G98"/>
  <c r="F98"/>
  <c r="G64"/>
  <c r="F64"/>
  <c r="F67"/>
  <c r="G67"/>
  <c r="G45"/>
  <c r="F71" l="1"/>
  <c r="G71"/>
  <c r="G122" i="1" l="1"/>
  <c r="F122"/>
  <c r="F116"/>
  <c r="E116"/>
  <c r="E85"/>
  <c r="I102" s="1"/>
  <c r="D85"/>
  <c r="E96"/>
  <c r="D100"/>
  <c r="E100"/>
  <c r="F100" s="1"/>
  <c r="G100" l="1"/>
  <c r="G85"/>
  <c r="F85"/>
  <c r="F114"/>
  <c r="F107"/>
  <c r="F102"/>
  <c r="G101" l="1"/>
  <c r="F101"/>
  <c r="G99"/>
  <c r="F99"/>
  <c r="G87"/>
  <c r="F87"/>
  <c r="G79"/>
  <c r="G78"/>
  <c r="G77"/>
  <c r="G76"/>
  <c r="G75"/>
  <c r="F76"/>
  <c r="F77"/>
  <c r="F78"/>
  <c r="F79"/>
  <c r="F75"/>
  <c r="G51"/>
  <c r="G49"/>
  <c r="G48"/>
  <c r="F51"/>
  <c r="F49"/>
  <c r="F48"/>
  <c r="G41"/>
  <c r="G40"/>
  <c r="F41"/>
  <c r="F40"/>
  <c r="G36"/>
  <c r="F36"/>
  <c r="G34"/>
  <c r="F34"/>
  <c r="G33"/>
  <c r="F33"/>
  <c r="E80"/>
  <c r="E55"/>
  <c r="E45"/>
  <c r="E31"/>
  <c r="E29" s="1"/>
  <c r="D97"/>
  <c r="D80"/>
  <c r="E59"/>
  <c r="E62" s="1"/>
  <c r="E65" s="1"/>
  <c r="D59"/>
  <c r="D62" s="1"/>
  <c r="D65" s="1"/>
  <c r="D45"/>
  <c r="D31"/>
  <c r="D29" s="1"/>
  <c r="D55"/>
  <c r="F97" l="1"/>
  <c r="D96"/>
  <c r="G65"/>
  <c r="F45"/>
  <c r="G80"/>
  <c r="F29"/>
  <c r="D68"/>
  <c r="G55"/>
  <c r="G29"/>
  <c r="G31"/>
  <c r="G45"/>
  <c r="F62"/>
  <c r="G62"/>
  <c r="F80"/>
  <c r="G97"/>
  <c r="F31"/>
  <c r="F59"/>
  <c r="G59"/>
  <c r="F65"/>
  <c r="F55"/>
  <c r="G96" l="1"/>
  <c r="F96"/>
  <c r="I101"/>
  <c r="F68"/>
  <c r="G68"/>
  <c r="D70"/>
  <c r="I103" l="1"/>
  <c r="I104"/>
  <c r="G70"/>
  <c r="D72"/>
  <c r="F70"/>
  <c r="F72" l="1"/>
  <c r="G72"/>
</calcChain>
</file>

<file path=xl/sharedStrings.xml><?xml version="1.0" encoding="utf-8"?>
<sst xmlns="http://schemas.openxmlformats.org/spreadsheetml/2006/main" count="274" uniqueCount="138">
  <si>
    <t xml:space="preserve"> </t>
  </si>
  <si>
    <t>коди</t>
  </si>
  <si>
    <t>за ЄДРПОУ</t>
  </si>
  <si>
    <t>за СПОДУ</t>
  </si>
  <si>
    <t>Галузь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</si>
  <si>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</si>
  <si>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</si>
  <si>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</si>
  <si>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</si>
  <si>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</si>
  <si>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</si>
  <si>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</si>
  <si>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</si>
  <si>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</si>
  <si>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</si>
  <si>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</si>
  <si>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</si>
  <si>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</si>
  <si>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</si>
  <si>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</si>
  <si>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</si>
  <si>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</si>
  <si>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</si>
  <si>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</si>
  <si>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</si>
  <si>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</si>
  <si>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</si>
  <si>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</si>
  <si>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</si>
  <si>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</si>
  <si>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</si>
  <si>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</si>
  <si>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</si>
  <si>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</si>
  <si>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</si>
  <si>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</si>
  <si>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</si>
  <si>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</si>
  <si>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</si>
  <si>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</si>
  <si>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</si>
  <si>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</si>
  <si>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</si>
  <si>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</si>
  <si>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</si>
  <si>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</si>
  <si>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</si>
  <si>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</si>
  <si>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</si>
  <si>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</si>
  <si>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</si>
  <si>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</si>
  <si>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</si>
  <si>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</si>
  <si>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</si>
  <si>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</si>
  <si>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</si>
  <si>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</si>
  <si>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</si>
  <si>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</si>
  <si>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</si>
  <si>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</si>
  <si>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</si>
  <si>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</si>
  <si>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</si>
  <si>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</si>
  <si>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</si>
  <si>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</si>
  <si>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</si>
  <si>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</si>
  <si>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</si>
  <si>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</si>
  <si>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</si>
  <si>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</si>
  <si>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</si>
  <si>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</si>
  <si>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</si>
  <si>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</si>
  <si>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</si>
  <si>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</si>
  <si>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</si>
  <si>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</si>
  <si>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</si>
  <si>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</si>
  <si>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</si>
  <si>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</si>
  <si>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</si>
  <si>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</si>
  <si>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</si>
  <si>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</si>
  <si>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</si>
  <si>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</si>
  <si>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</si>
  <si>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</si>
  <si>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Додаток 3</t>
  </si>
  <si>
    <t xml:space="preserve">до Порядку 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</si>
  <si>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</si>
  <si>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</si>
  <si>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</si>
  <si>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Керуюча справами виконавчого комітету</t>
  </si>
  <si>
    <t>Т.М.МАЛОГОЛОВА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</si>
  <si>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</si>
  <si>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</si>
  <si>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</si>
  <si>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</si>
  <si>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</si>
  <si>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Рік 2021</t>
  </si>
  <si>
    <t>38.11</t>
  </si>
  <si>
    <t>Місцезнаходження                          вул.Білецького -Носенка,7 м.Прилуки,Чернігівська обл.</t>
  </si>
  <si>
    <t>Телефон                                            (04637) 5-31-61</t>
  </si>
  <si>
    <t>Прізвище та ініціали керівника       Ніязов Р.Ю.</t>
  </si>
  <si>
    <t>____  _____________ 2021 року № _____</t>
  </si>
  <si>
    <t>інші ( військовий збір)</t>
  </si>
  <si>
    <t>Р.Ю. Ніязов</t>
  </si>
  <si>
    <r>
      <t xml:space="preserve">місцеві податки та збори </t>
    </r>
    <r>
      <rPr>
        <sz val="10"/>
        <color indexed="8"/>
        <rFont val="Times New Roman"/>
        <family val="1"/>
        <charset val="204"/>
      </rPr>
      <t>(податок на доходи фізичних осіб, земельний податок, екологічний податок, орендна плата)</t>
    </r>
  </si>
  <si>
    <t>інші платежі ( оренда 60%)</t>
  </si>
  <si>
    <t>Вид економічної діяльності           Збирання безпечних відходів</t>
  </si>
  <si>
    <t xml:space="preserve">Орган управління                         </t>
  </si>
  <si>
    <t xml:space="preserve">Підприємство                                                                                                                                                                                        </t>
  </si>
  <si>
    <t>Комунальне підприємство " Послуга" Прилуцької міської ради Чернігівської області</t>
  </si>
  <si>
    <t>Міські, районні у містах ради та їх виконавчі органи</t>
  </si>
  <si>
    <t>Збирання безпечних відходів</t>
  </si>
  <si>
    <t>м.Прилуки, вул.Білецького - Носенка,7</t>
  </si>
  <si>
    <t>(04637) 5-31-61</t>
  </si>
  <si>
    <t>Ніязов Р.Ю.</t>
  </si>
  <si>
    <t>____  __________ 2021 року № _____</t>
  </si>
  <si>
    <t xml:space="preserve">          Директор КП " Послуга" </t>
  </si>
  <si>
    <t>За  1 квартал  2021 року</t>
  </si>
  <si>
    <t>Р.П. Котляр</t>
  </si>
  <si>
    <t>Т.М. МАЛОГОЛОВА</t>
  </si>
  <si>
    <t xml:space="preserve">                                                           Основні фінансові показники</t>
  </si>
  <si>
    <t xml:space="preserve">Прізвище та ініціали керівника       </t>
  </si>
  <si>
    <t xml:space="preserve">Телефон                                          </t>
  </si>
  <si>
    <t xml:space="preserve">Вид економічної діяльності          </t>
  </si>
  <si>
    <t xml:space="preserve">Місцезнаходження                        </t>
  </si>
  <si>
    <t>О.І.Ворона</t>
  </si>
  <si>
    <r>
      <t xml:space="preserve">місцеві податки та збори </t>
    </r>
    <r>
      <rPr>
        <sz val="10"/>
        <color indexed="8"/>
        <rFont val="Times New Roman"/>
        <family val="1"/>
        <charset val="204"/>
      </rPr>
      <t>(податок на доходи фізичних осіб, земельний податок, екологічний податок)</t>
    </r>
  </si>
  <si>
    <t>За 9 місяців  2021 року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</si>
</sst>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/>
    <xf numFmtId="0" fontId="9" fillId="0" borderId="0" xfId="0" applyFont="1"/>
    <xf numFmtId="0" fontId="10" fillId="0" borderId="0" xfId="0" applyFont="1"/>
    <xf numFmtId="0" fontId="10" fillId="0" borderId="2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1" fillId="3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2" fontId="0" fillId="3" borderId="0" xfId="0" applyNumberForma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shrinkToFi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164" fontId="0" fillId="0" borderId="0" xfId="0" applyNumberFormat="1"/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wrapText="1"/>
    </xf>
    <xf numFmtId="164" fontId="1" fillId="3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8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110;&#1085;&#1072;&#1085;&#1089;&#1086;&#1074;&#1080;&#1081;%20&#1087;&#1083;&#1072;&#1085;/2021/&#1060;&#1110;&#1085;&#1072;&#1089;&#1086;&#1074;&#1080;&#1081;%20&#1087;&#1083;&#1072;&#1085;%20&#1055;&#1086;&#1089;&#1083;&#1091;&#1075;&#1072;/&#1087;&#1083;&#1072;&#1085;%202022/&#1092;&#1110;&#1085;.&#1087;&#1083;&#1072;&#1085;%20&#1044;&#1054;&#1044;%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ін план"/>
      <sheetName val="Лист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4"/>
  <sheetViews>
    <sheetView showWhiteSpace="0" view="pageBreakPreview" topLeftCell="A116" zoomScale="110" zoomScaleSheetLayoutView="110" workbookViewId="0">
      <selection activeCell="D122" sqref="D122:G122"/>
    </sheetView>
  </sheetViews>
  <sheetFormatPr defaultRowHeight="15"/>
  <cols>
    <col min="1" max="1" width="8" customWidth="1"/>
    <col min="2" max="2" width="37.5703125" customWidth="1"/>
    <col min="3" max="3" width="6.28515625" customWidth="1"/>
    <col min="4" max="4" width="12.28515625" customWidth="1"/>
    <col min="5" max="5" width="13.42578125" customWidth="1"/>
    <col min="6" max="6" width="11.85546875" customWidth="1"/>
    <col min="7" max="7" width="13.140625" customWidth="1"/>
    <col min="8" max="8" width="16.28515625" customWidth="1"/>
    <col min="10" max="10" width="9.5703125" bestFit="1" customWidth="1"/>
  </cols>
  <sheetData>
    <row r="1" spans="2:10">
      <c r="F1" s="14" t="s">
        <v>94</v>
      </c>
      <c r="G1" s="13"/>
      <c r="H1" s="13"/>
    </row>
    <row r="2" spans="2:10">
      <c r="F2" s="14" t="s">
        <v>95</v>
      </c>
      <c r="G2" s="13"/>
      <c r="H2" s="13"/>
    </row>
    <row r="3" spans="2:10" ht="8.25" customHeight="1">
      <c r="F3" s="14" t="s">
        <v>0</v>
      </c>
      <c r="G3" s="13"/>
      <c r="H3" s="13"/>
    </row>
    <row r="4" spans="2:10" ht="18.75">
      <c r="C4" s="63"/>
      <c r="F4" s="110" t="s">
        <v>97</v>
      </c>
      <c r="G4" s="110"/>
      <c r="H4" s="19"/>
    </row>
    <row r="5" spans="2:10" ht="18.75">
      <c r="F5" s="111" t="s">
        <v>98</v>
      </c>
      <c r="G5" s="111"/>
      <c r="H5" s="111"/>
    </row>
    <row r="6" spans="2:10" ht="13.5" customHeight="1">
      <c r="C6" s="70"/>
      <c r="F6" s="112" t="s">
        <v>111</v>
      </c>
      <c r="G6" s="112"/>
      <c r="H6" s="112"/>
    </row>
    <row r="7" spans="2:10" ht="18.75" customHeight="1">
      <c r="B7" s="1"/>
      <c r="F7" s="113" t="s">
        <v>99</v>
      </c>
      <c r="G7" s="113"/>
      <c r="H7" s="113"/>
    </row>
    <row r="8" spans="2:10" ht="18.75">
      <c r="B8" s="1"/>
      <c r="F8" s="20"/>
      <c r="G8" s="21" t="s">
        <v>100</v>
      </c>
      <c r="H8" s="22"/>
    </row>
    <row r="9" spans="2:10" ht="15" customHeight="1">
      <c r="B9" s="2" t="s">
        <v>0</v>
      </c>
      <c r="C9" s="5"/>
    </row>
    <row r="10" spans="2:10" ht="6" hidden="1" customHeight="1">
      <c r="B10" s="2"/>
    </row>
    <row r="11" spans="2:10" ht="15.75">
      <c r="B11" s="2" t="s">
        <v>0</v>
      </c>
      <c r="C11" s="5"/>
      <c r="G11" s="16"/>
      <c r="H11" s="30" t="s">
        <v>1</v>
      </c>
      <c r="I11" s="28"/>
      <c r="J11" s="28"/>
    </row>
    <row r="12" spans="2:10" ht="15.75">
      <c r="B12" s="2"/>
      <c r="G12" s="16" t="s">
        <v>106</v>
      </c>
      <c r="H12" s="17"/>
      <c r="I12" s="28"/>
      <c r="J12" s="28"/>
    </row>
    <row r="13" spans="2:10" ht="47.25" customHeight="1">
      <c r="B13" s="71" t="s">
        <v>118</v>
      </c>
      <c r="C13" s="121" t="s">
        <v>119</v>
      </c>
      <c r="D13" s="121"/>
      <c r="E13" s="121"/>
      <c r="F13" s="122"/>
      <c r="G13" s="27" t="s">
        <v>2</v>
      </c>
      <c r="H13" s="31">
        <v>36979569</v>
      </c>
      <c r="I13" s="28"/>
      <c r="J13" s="28"/>
    </row>
    <row r="14" spans="2:10" ht="31.5" customHeight="1">
      <c r="B14" s="64" t="s">
        <v>117</v>
      </c>
      <c r="C14" s="123" t="s">
        <v>120</v>
      </c>
      <c r="D14" s="123"/>
      <c r="E14" s="123"/>
      <c r="F14" s="124"/>
      <c r="G14" s="27" t="s">
        <v>3</v>
      </c>
      <c r="H14" s="17"/>
      <c r="I14" s="28"/>
      <c r="J14" s="28"/>
    </row>
    <row r="15" spans="2:10" ht="18" hidden="1" customHeight="1">
      <c r="B15" s="65" t="s">
        <v>4</v>
      </c>
      <c r="C15" s="65"/>
      <c r="D15" s="65"/>
      <c r="E15" s="65"/>
      <c r="F15" s="69"/>
      <c r="G15" s="27" t="s">
        <v>5</v>
      </c>
      <c r="H15" s="17"/>
      <c r="I15" s="28"/>
      <c r="J15" s="28"/>
    </row>
    <row r="16" spans="2:10" ht="18.75" customHeight="1">
      <c r="B16" s="65" t="s">
        <v>116</v>
      </c>
      <c r="C16" s="119" t="s">
        <v>121</v>
      </c>
      <c r="D16" s="119"/>
      <c r="E16" s="119"/>
      <c r="F16" s="122"/>
      <c r="G16" s="27" t="s">
        <v>6</v>
      </c>
      <c r="H16" s="17" t="s">
        <v>107</v>
      </c>
      <c r="I16" s="28"/>
      <c r="J16" s="28"/>
    </row>
    <row r="17" spans="2:10" ht="15.75" customHeight="1">
      <c r="B17" s="65" t="s">
        <v>108</v>
      </c>
      <c r="C17" s="119" t="s">
        <v>122</v>
      </c>
      <c r="D17" s="119"/>
      <c r="E17" s="119"/>
      <c r="F17" s="119"/>
      <c r="H17" s="6"/>
      <c r="I17" s="28"/>
      <c r="J17" s="28"/>
    </row>
    <row r="18" spans="2:10" ht="18" customHeight="1">
      <c r="B18" s="65" t="s">
        <v>109</v>
      </c>
      <c r="C18" s="119" t="s">
        <v>123</v>
      </c>
      <c r="D18" s="119"/>
      <c r="E18" s="119"/>
      <c r="F18" s="119"/>
      <c r="H18" s="6"/>
      <c r="I18" s="28"/>
      <c r="J18" s="28"/>
    </row>
    <row r="19" spans="2:10" ht="18.75" customHeight="1">
      <c r="B19" s="65" t="s">
        <v>110</v>
      </c>
      <c r="C19" s="119" t="s">
        <v>124</v>
      </c>
      <c r="D19" s="119"/>
      <c r="E19" s="119"/>
      <c r="F19" s="119"/>
    </row>
    <row r="20" spans="2:10" ht="15.75" customHeight="1">
      <c r="B20" s="29"/>
      <c r="C20" s="29"/>
      <c r="D20" s="29"/>
      <c r="E20" s="29"/>
      <c r="F20" s="29"/>
    </row>
    <row r="21" spans="2:10" ht="15.75" customHeight="1">
      <c r="B21" s="107" t="s">
        <v>96</v>
      </c>
      <c r="C21" s="107"/>
      <c r="D21" s="107"/>
      <c r="E21" s="107"/>
      <c r="F21" s="107"/>
      <c r="G21" s="107"/>
    </row>
    <row r="22" spans="2:10" ht="19.5" customHeight="1">
      <c r="B22" s="18"/>
      <c r="C22" s="18"/>
      <c r="D22" s="107" t="s">
        <v>127</v>
      </c>
      <c r="E22" s="107"/>
      <c r="F22" s="18"/>
      <c r="G22" s="18"/>
    </row>
    <row r="23" spans="2:10" ht="15.75">
      <c r="B23" s="107" t="s">
        <v>7</v>
      </c>
      <c r="C23" s="107"/>
      <c r="D23" s="107"/>
      <c r="E23" s="107"/>
      <c r="F23" s="107"/>
    </row>
    <row r="24" spans="2:10" ht="15.75">
      <c r="B24" s="1" t="s">
        <v>8</v>
      </c>
    </row>
    <row r="25" spans="2:10" ht="38.25" customHeight="1">
      <c r="B25" s="9"/>
      <c r="C25" s="9" t="s">
        <v>92</v>
      </c>
      <c r="D25" s="17" t="s">
        <v>89</v>
      </c>
      <c r="E25" s="17" t="s">
        <v>90</v>
      </c>
      <c r="F25" s="17" t="s">
        <v>91</v>
      </c>
      <c r="G25" s="11" t="s">
        <v>93</v>
      </c>
    </row>
    <row r="26" spans="2:10" ht="15.75">
      <c r="B26" s="7">
        <v>1</v>
      </c>
      <c r="C26" s="7">
        <v>2</v>
      </c>
      <c r="D26" s="7">
        <v>3</v>
      </c>
      <c r="E26" s="7">
        <v>4</v>
      </c>
      <c r="F26" s="7">
        <v>5</v>
      </c>
      <c r="G26" s="7">
        <v>6</v>
      </c>
    </row>
    <row r="27" spans="2:10" ht="19.5" customHeight="1">
      <c r="B27" s="104" t="s">
        <v>9</v>
      </c>
      <c r="C27" s="105"/>
      <c r="D27" s="105"/>
      <c r="E27" s="105"/>
      <c r="F27" s="105"/>
      <c r="G27" s="105"/>
    </row>
    <row r="28" spans="2:10" ht="15.75">
      <c r="B28" s="8" t="s">
        <v>10</v>
      </c>
      <c r="C28" s="9"/>
      <c r="D28" s="9"/>
      <c r="E28" s="9"/>
      <c r="F28" s="9"/>
      <c r="G28" s="9"/>
    </row>
    <row r="29" spans="2:10" ht="35.25" customHeight="1">
      <c r="B29" s="9" t="s">
        <v>11</v>
      </c>
      <c r="C29" s="11">
        <v>10</v>
      </c>
      <c r="D29" s="34">
        <f>D31+D33</f>
        <v>5784</v>
      </c>
      <c r="E29" s="34">
        <f>E31+E33</f>
        <v>3976.8</v>
      </c>
      <c r="F29" s="34">
        <f>E29-D29</f>
        <v>-1807.1999999999998</v>
      </c>
      <c r="G29" s="38">
        <f>E29/D29%</f>
        <v>68.755186721991706</v>
      </c>
    </row>
    <row r="30" spans="2:10" ht="15.75">
      <c r="B30" s="9" t="s">
        <v>12</v>
      </c>
      <c r="C30" s="11">
        <v>11</v>
      </c>
      <c r="D30" s="9"/>
      <c r="E30" s="9"/>
      <c r="F30" s="33"/>
      <c r="G30" s="33"/>
    </row>
    <row r="31" spans="2:10" ht="15.75">
      <c r="B31" s="9" t="s">
        <v>13</v>
      </c>
      <c r="C31" s="11">
        <v>20</v>
      </c>
      <c r="D31" s="34">
        <f t="shared" ref="D31:E31" si="0">D33*20%</f>
        <v>964</v>
      </c>
      <c r="E31" s="34">
        <f t="shared" si="0"/>
        <v>662.80000000000007</v>
      </c>
      <c r="F31" s="34">
        <f>E31-D31</f>
        <v>-301.19999999999993</v>
      </c>
      <c r="G31" s="38">
        <f>E31/D31%</f>
        <v>68.755186721991706</v>
      </c>
    </row>
    <row r="32" spans="2:10" ht="15.75">
      <c r="B32" s="9" t="s">
        <v>14</v>
      </c>
      <c r="C32" s="11">
        <v>30</v>
      </c>
      <c r="D32" s="9"/>
      <c r="E32" s="9"/>
      <c r="F32" s="33"/>
      <c r="G32" s="33"/>
    </row>
    <row r="33" spans="2:10" ht="47.25">
      <c r="B33" s="8" t="s">
        <v>15</v>
      </c>
      <c r="C33" s="10">
        <v>40</v>
      </c>
      <c r="D33" s="33">
        <v>4820</v>
      </c>
      <c r="E33" s="55">
        <v>3314</v>
      </c>
      <c r="F33" s="34">
        <f>E33-D33</f>
        <v>-1506</v>
      </c>
      <c r="G33" s="38">
        <f>E33/D33%</f>
        <v>68.755186721991691</v>
      </c>
    </row>
    <row r="34" spans="2:10" ht="15.75">
      <c r="B34" s="9" t="s">
        <v>16</v>
      </c>
      <c r="C34" s="11">
        <v>50</v>
      </c>
      <c r="D34" s="9">
        <v>322</v>
      </c>
      <c r="E34" s="51">
        <v>208</v>
      </c>
      <c r="F34" s="34">
        <f>E34-D34</f>
        <v>-114</v>
      </c>
      <c r="G34" s="38">
        <f>E34/D34%</f>
        <v>64.596273291925456</v>
      </c>
      <c r="J34" s="56"/>
    </row>
    <row r="35" spans="2:10" ht="15.75">
      <c r="B35" s="9" t="s">
        <v>17</v>
      </c>
      <c r="C35" s="11"/>
      <c r="D35" s="9"/>
      <c r="E35" s="9"/>
      <c r="F35" s="33"/>
      <c r="G35" s="33"/>
    </row>
    <row r="36" spans="2:10" ht="21" customHeight="1">
      <c r="B36" s="9" t="s">
        <v>18</v>
      </c>
      <c r="C36" s="11">
        <v>51</v>
      </c>
      <c r="D36" s="41">
        <v>2</v>
      </c>
      <c r="E36" s="41">
        <v>2</v>
      </c>
      <c r="F36" s="34">
        <f>E36-D36</f>
        <v>0</v>
      </c>
      <c r="G36" s="38">
        <f>E36/D36%</f>
        <v>100</v>
      </c>
    </row>
    <row r="37" spans="2:10" ht="15.75">
      <c r="B37" s="9" t="s">
        <v>19</v>
      </c>
      <c r="C37" s="11">
        <v>52</v>
      </c>
      <c r="D37" s="41"/>
      <c r="E37" s="41"/>
      <c r="F37" s="41"/>
      <c r="G37" s="41"/>
    </row>
    <row r="38" spans="2:10" ht="31.5">
      <c r="B38" s="9" t="s">
        <v>20</v>
      </c>
      <c r="C38" s="11">
        <v>53</v>
      </c>
      <c r="D38" s="41"/>
      <c r="E38" s="41"/>
      <c r="F38" s="41"/>
      <c r="G38" s="41"/>
    </row>
    <row r="39" spans="2:10" ht="15.75">
      <c r="B39" s="9" t="s">
        <v>21</v>
      </c>
      <c r="C39" s="11">
        <v>60</v>
      </c>
      <c r="D39" s="41"/>
      <c r="E39" s="41"/>
      <c r="F39" s="41"/>
      <c r="G39" s="41"/>
    </row>
    <row r="40" spans="2:10" ht="15.75">
      <c r="B40" s="9" t="s">
        <v>22</v>
      </c>
      <c r="C40" s="11">
        <v>70</v>
      </c>
      <c r="D40" s="9">
        <v>1</v>
      </c>
      <c r="E40" s="9"/>
      <c r="F40" s="34">
        <f>E40-D40</f>
        <v>-1</v>
      </c>
      <c r="G40" s="38">
        <f>E40/D40%</f>
        <v>0</v>
      </c>
    </row>
    <row r="41" spans="2:10" ht="15.75">
      <c r="B41" s="9" t="s">
        <v>23</v>
      </c>
      <c r="C41" s="11">
        <v>80</v>
      </c>
      <c r="D41" s="9">
        <v>25</v>
      </c>
      <c r="E41" s="9">
        <v>70</v>
      </c>
      <c r="F41" s="34">
        <f>E41-D41</f>
        <v>45</v>
      </c>
      <c r="G41" s="38">
        <f>E41/D41%</f>
        <v>280</v>
      </c>
    </row>
    <row r="42" spans="2:10" ht="15.75">
      <c r="B42" s="9" t="s">
        <v>24</v>
      </c>
      <c r="C42" s="11"/>
      <c r="D42" s="9"/>
      <c r="E42" s="9"/>
      <c r="F42" s="33"/>
      <c r="G42" s="33"/>
    </row>
    <row r="43" spans="2:10" ht="31.5">
      <c r="B43" s="9" t="s">
        <v>25</v>
      </c>
      <c r="C43" s="11">
        <v>81</v>
      </c>
      <c r="D43" s="9"/>
      <c r="E43" s="9"/>
      <c r="F43" s="33"/>
      <c r="G43" s="33"/>
    </row>
    <row r="44" spans="2:10" ht="31.5">
      <c r="B44" s="9" t="s">
        <v>26</v>
      </c>
      <c r="C44" s="11">
        <v>82</v>
      </c>
      <c r="D44" s="9"/>
      <c r="E44" s="9"/>
      <c r="F44" s="33"/>
      <c r="G44" s="33"/>
    </row>
    <row r="45" spans="2:10" ht="15.75">
      <c r="B45" s="8" t="s">
        <v>27</v>
      </c>
      <c r="C45" s="50">
        <v>90</v>
      </c>
      <c r="D45" s="32">
        <f t="shared" ref="D45:E45" si="1">D33+D34+D39+D40+D41</f>
        <v>5168</v>
      </c>
      <c r="E45" s="32">
        <f t="shared" si="1"/>
        <v>3592</v>
      </c>
      <c r="F45" s="34">
        <f>E45-D45</f>
        <v>-1576</v>
      </c>
      <c r="G45" s="38">
        <f>E45/D45%</f>
        <v>69.504643962848291</v>
      </c>
    </row>
    <row r="46" spans="2:10" ht="21.75" customHeight="1">
      <c r="B46" s="57"/>
      <c r="C46" s="48"/>
      <c r="D46" s="58"/>
      <c r="E46" s="62">
        <v>2</v>
      </c>
      <c r="F46" s="59"/>
      <c r="G46" s="60"/>
    </row>
    <row r="47" spans="2:10" ht="15.75">
      <c r="B47" s="8" t="s">
        <v>28</v>
      </c>
      <c r="C47" s="43"/>
      <c r="D47" s="42"/>
      <c r="E47" s="42"/>
      <c r="F47" s="49"/>
      <c r="G47" s="49"/>
    </row>
    <row r="48" spans="2:10" ht="31.5">
      <c r="B48" s="9" t="s">
        <v>29</v>
      </c>
      <c r="C48" s="11">
        <v>100</v>
      </c>
      <c r="D48" s="9">
        <v>4030</v>
      </c>
      <c r="E48" s="51">
        <v>3236</v>
      </c>
      <c r="F48" s="34">
        <f>E48-D48</f>
        <v>-794</v>
      </c>
      <c r="G48" s="38">
        <f>E48/D48%</f>
        <v>80.297766749379662</v>
      </c>
    </row>
    <row r="49" spans="2:7" ht="15.75">
      <c r="B49" s="9" t="s">
        <v>30</v>
      </c>
      <c r="C49" s="11">
        <v>110</v>
      </c>
      <c r="D49" s="9">
        <v>724</v>
      </c>
      <c r="E49" s="51">
        <v>673</v>
      </c>
      <c r="F49" s="34">
        <f>E49-D49</f>
        <v>-51</v>
      </c>
      <c r="G49" s="38">
        <f>E49/D49%</f>
        <v>92.955801104972366</v>
      </c>
    </row>
    <row r="50" spans="2:7" ht="15" customHeight="1">
      <c r="B50" s="15" t="s">
        <v>31</v>
      </c>
      <c r="C50" s="30">
        <v>120</v>
      </c>
      <c r="D50" s="15"/>
      <c r="E50" s="54"/>
      <c r="F50" s="37"/>
      <c r="G50" s="37"/>
    </row>
    <row r="51" spans="2:7" ht="15.75">
      <c r="B51" s="9" t="s">
        <v>32</v>
      </c>
      <c r="C51" s="11">
        <v>130</v>
      </c>
      <c r="D51" s="9">
        <v>375</v>
      </c>
      <c r="E51" s="51">
        <v>292</v>
      </c>
      <c r="F51" s="34">
        <f>E51-D51</f>
        <v>-83</v>
      </c>
      <c r="G51" s="38">
        <f>E51/D51%</f>
        <v>77.86666666666666</v>
      </c>
    </row>
    <row r="52" spans="2:7" ht="15.75">
      <c r="B52" s="9" t="s">
        <v>33</v>
      </c>
      <c r="C52" s="11">
        <v>140</v>
      </c>
      <c r="D52" s="9"/>
      <c r="E52" s="51"/>
      <c r="F52" s="33"/>
      <c r="G52" s="33"/>
    </row>
    <row r="53" spans="2:7" ht="15.75">
      <c r="B53" s="9" t="s">
        <v>34</v>
      </c>
      <c r="C53" s="11">
        <v>150</v>
      </c>
      <c r="D53" s="9"/>
      <c r="E53" s="51"/>
      <c r="F53" s="33"/>
      <c r="G53" s="33"/>
    </row>
    <row r="54" spans="2:7" ht="15.75">
      <c r="B54" s="9" t="s">
        <v>35</v>
      </c>
      <c r="C54" s="11">
        <v>160</v>
      </c>
      <c r="D54" s="9">
        <v>1</v>
      </c>
      <c r="E54" s="51">
        <v>1</v>
      </c>
      <c r="F54" s="33"/>
      <c r="G54" s="33"/>
    </row>
    <row r="55" spans="2:7" ht="15.75">
      <c r="B55" s="8" t="s">
        <v>36</v>
      </c>
      <c r="C55" s="10">
        <v>170</v>
      </c>
      <c r="D55" s="32">
        <f>SUM(D47:D54)</f>
        <v>5130</v>
      </c>
      <c r="E55" s="55">
        <f>SUM(E47:E54)</f>
        <v>4202</v>
      </c>
      <c r="F55" s="34">
        <f>E55-D55</f>
        <v>-928</v>
      </c>
      <c r="G55" s="38">
        <f>E55/D55%</f>
        <v>81.910331384015592</v>
      </c>
    </row>
    <row r="56" spans="2:7" ht="15" customHeight="1">
      <c r="B56" s="106" t="s">
        <v>37</v>
      </c>
      <c r="C56" s="99"/>
      <c r="D56" s="100"/>
      <c r="E56" s="100"/>
      <c r="F56" s="101"/>
      <c r="G56" s="101"/>
    </row>
    <row r="57" spans="2:7" ht="11.25" customHeight="1">
      <c r="B57" s="106"/>
      <c r="C57" s="99"/>
      <c r="D57" s="100"/>
      <c r="E57" s="100"/>
      <c r="F57" s="101"/>
      <c r="G57" s="101"/>
    </row>
    <row r="58" spans="2:7" ht="15" hidden="1" customHeight="1">
      <c r="B58" s="106"/>
      <c r="C58" s="99"/>
      <c r="D58" s="100"/>
      <c r="E58" s="100"/>
      <c r="F58" s="101"/>
      <c r="G58" s="101"/>
    </row>
    <row r="59" spans="2:7" ht="15.75">
      <c r="B59" s="9" t="s">
        <v>38</v>
      </c>
      <c r="C59" s="11">
        <v>180</v>
      </c>
      <c r="D59" s="33">
        <f>D33-D48</f>
        <v>790</v>
      </c>
      <c r="E59" s="53">
        <f>E33-E48</f>
        <v>78</v>
      </c>
      <c r="F59" s="34">
        <f>E59-D59</f>
        <v>-712</v>
      </c>
      <c r="G59" s="38">
        <f>E59/D59%</f>
        <v>9.8734177215189867</v>
      </c>
    </row>
    <row r="60" spans="2:7" ht="15.75">
      <c r="B60" s="9" t="s">
        <v>39</v>
      </c>
      <c r="C60" s="11">
        <v>181</v>
      </c>
      <c r="D60" s="9">
        <v>790</v>
      </c>
      <c r="E60" s="9">
        <v>78</v>
      </c>
      <c r="F60" s="33"/>
      <c r="G60" s="33"/>
    </row>
    <row r="61" spans="2:7" ht="15.75">
      <c r="B61" s="9" t="s">
        <v>40</v>
      </c>
      <c r="C61" s="11">
        <v>182</v>
      </c>
      <c r="D61" s="9"/>
      <c r="E61" s="9"/>
      <c r="F61" s="33"/>
      <c r="G61" s="33"/>
    </row>
    <row r="62" spans="2:7" ht="31.5">
      <c r="B62" s="9" t="s">
        <v>41</v>
      </c>
      <c r="C62" s="11">
        <v>190</v>
      </c>
      <c r="D62" s="33">
        <f>D59-D49+D34-D51</f>
        <v>13</v>
      </c>
      <c r="E62" s="33">
        <f>E59-E49+E34-E51</f>
        <v>-679</v>
      </c>
      <c r="F62" s="34">
        <f>E62-D62</f>
        <v>-692</v>
      </c>
      <c r="G62" s="38">
        <f>E62/D62%</f>
        <v>-5223.0769230769229</v>
      </c>
    </row>
    <row r="63" spans="2:7" ht="15.75">
      <c r="B63" s="9" t="s">
        <v>42</v>
      </c>
      <c r="C63" s="11">
        <v>191</v>
      </c>
      <c r="D63" s="9">
        <v>13</v>
      </c>
      <c r="E63" s="9"/>
      <c r="F63" s="33"/>
      <c r="G63" s="33"/>
    </row>
    <row r="64" spans="2:7" ht="15.75">
      <c r="B64" s="9" t="s">
        <v>43</v>
      </c>
      <c r="C64" s="11">
        <v>192</v>
      </c>
      <c r="D64" s="9"/>
      <c r="E64" s="51">
        <v>679</v>
      </c>
      <c r="F64" s="33"/>
      <c r="G64" s="33"/>
    </row>
    <row r="65" spans="2:7" ht="31.5">
      <c r="B65" s="9" t="s">
        <v>44</v>
      </c>
      <c r="C65" s="11">
        <v>200</v>
      </c>
      <c r="D65" s="34">
        <f>D62+D40-D52+D41-D54</f>
        <v>38</v>
      </c>
      <c r="E65" s="34">
        <f>E62+E40-E52+E41-E54</f>
        <v>-610</v>
      </c>
      <c r="F65" s="34">
        <f>E65-D65</f>
        <v>-648</v>
      </c>
      <c r="G65" s="38">
        <f>E65/D65%</f>
        <v>-1605.2631578947369</v>
      </c>
    </row>
    <row r="66" spans="2:7" ht="15.75">
      <c r="B66" s="9" t="s">
        <v>39</v>
      </c>
      <c r="C66" s="11">
        <v>201</v>
      </c>
      <c r="D66" s="9">
        <v>38</v>
      </c>
      <c r="E66" s="9"/>
      <c r="F66" s="33"/>
      <c r="G66" s="33"/>
    </row>
    <row r="67" spans="2:7" ht="15.75">
      <c r="B67" s="9" t="s">
        <v>40</v>
      </c>
      <c r="C67" s="11">
        <v>202</v>
      </c>
      <c r="D67" s="9"/>
      <c r="E67" s="51">
        <v>610</v>
      </c>
      <c r="F67" s="33"/>
      <c r="G67" s="33"/>
    </row>
    <row r="68" spans="2:7" ht="15.75">
      <c r="B68" s="9" t="s">
        <v>45</v>
      </c>
      <c r="C68" s="11">
        <v>210</v>
      </c>
      <c r="D68" s="35">
        <f>D65*18%</f>
        <v>6.84</v>
      </c>
      <c r="E68" s="35"/>
      <c r="F68" s="34">
        <f>E68-D68</f>
        <v>-6.84</v>
      </c>
      <c r="G68" s="38">
        <f>E68/D68%</f>
        <v>0</v>
      </c>
    </row>
    <row r="69" spans="2:7" ht="15.75">
      <c r="B69" s="9" t="s">
        <v>46</v>
      </c>
      <c r="C69" s="11">
        <v>220</v>
      </c>
      <c r="D69" s="9"/>
      <c r="E69" s="9"/>
      <c r="F69" s="33"/>
      <c r="G69" s="33"/>
    </row>
    <row r="70" spans="2:7" ht="15.75">
      <c r="B70" s="9" t="s">
        <v>42</v>
      </c>
      <c r="C70" s="11">
        <v>221</v>
      </c>
      <c r="D70" s="35">
        <f>D65-D68</f>
        <v>31.16</v>
      </c>
      <c r="E70" s="9"/>
      <c r="F70" s="34">
        <f>E70-D70</f>
        <v>-31.16</v>
      </c>
      <c r="G70" s="38">
        <f>E70/D70%</f>
        <v>0</v>
      </c>
    </row>
    <row r="71" spans="2:7" ht="15.75">
      <c r="B71" s="9" t="s">
        <v>43</v>
      </c>
      <c r="C71" s="11">
        <v>222</v>
      </c>
      <c r="D71" s="9"/>
      <c r="E71" s="9"/>
      <c r="F71" s="33"/>
      <c r="G71" s="33"/>
    </row>
    <row r="72" spans="2:7" ht="31.5">
      <c r="B72" s="9" t="s">
        <v>47</v>
      </c>
      <c r="C72" s="11">
        <v>230</v>
      </c>
      <c r="D72" s="35">
        <f>D70*15%</f>
        <v>4.6739999999999995</v>
      </c>
      <c r="E72" s="9"/>
      <c r="F72" s="34">
        <f>E72-D72</f>
        <v>-4.6739999999999995</v>
      </c>
      <c r="G72" s="38">
        <f>E72/D72%</f>
        <v>0</v>
      </c>
    </row>
    <row r="73" spans="2:7" ht="11.25" customHeight="1">
      <c r="B73" s="46"/>
      <c r="C73" s="47"/>
      <c r="D73" s="47"/>
      <c r="E73" s="61"/>
      <c r="F73" s="47"/>
      <c r="G73" s="47"/>
    </row>
    <row r="74" spans="2:7" ht="15.75">
      <c r="B74" s="117" t="s">
        <v>48</v>
      </c>
      <c r="C74" s="118"/>
      <c r="D74" s="118"/>
      <c r="E74" s="118"/>
      <c r="F74" s="118"/>
      <c r="G74" s="118"/>
    </row>
    <row r="75" spans="2:7" ht="15.75">
      <c r="B75" s="9" t="s">
        <v>49</v>
      </c>
      <c r="C75" s="11">
        <v>240</v>
      </c>
      <c r="D75" s="9">
        <v>680</v>
      </c>
      <c r="E75" s="42">
        <v>700</v>
      </c>
      <c r="F75" s="34">
        <f>E75-D75</f>
        <v>20</v>
      </c>
      <c r="G75" s="38">
        <f t="shared" ref="G75:G80" si="2">E75/D75%</f>
        <v>102.94117647058823</v>
      </c>
    </row>
    <row r="76" spans="2:7" ht="15.75">
      <c r="B76" s="9" t="s">
        <v>50</v>
      </c>
      <c r="C76" s="11">
        <v>250</v>
      </c>
      <c r="D76" s="9">
        <v>2760</v>
      </c>
      <c r="E76" s="52">
        <v>2275</v>
      </c>
      <c r="F76" s="34">
        <f t="shared" ref="F76:F79" si="3">E76-D76</f>
        <v>-485</v>
      </c>
      <c r="G76" s="38">
        <f t="shared" si="2"/>
        <v>82.427536231884048</v>
      </c>
    </row>
    <row r="77" spans="2:7" ht="15.75">
      <c r="B77" s="9" t="s">
        <v>51</v>
      </c>
      <c r="C77" s="11">
        <v>260</v>
      </c>
      <c r="D77" s="9">
        <v>607</v>
      </c>
      <c r="E77" s="51">
        <v>516</v>
      </c>
      <c r="F77" s="34">
        <f t="shared" si="3"/>
        <v>-91</v>
      </c>
      <c r="G77" s="38">
        <f t="shared" si="2"/>
        <v>85.008237232289943</v>
      </c>
    </row>
    <row r="78" spans="2:7" ht="15.75">
      <c r="B78" s="9" t="s">
        <v>52</v>
      </c>
      <c r="C78" s="11">
        <v>270</v>
      </c>
      <c r="D78" s="9">
        <v>304</v>
      </c>
      <c r="E78" s="51">
        <v>344</v>
      </c>
      <c r="F78" s="34">
        <f t="shared" si="3"/>
        <v>40</v>
      </c>
      <c r="G78" s="38">
        <f t="shared" si="2"/>
        <v>113.15789473684211</v>
      </c>
    </row>
    <row r="79" spans="2:7" ht="15.75">
      <c r="B79" s="9" t="s">
        <v>53</v>
      </c>
      <c r="C79" s="11">
        <v>280</v>
      </c>
      <c r="D79" s="9">
        <v>948</v>
      </c>
      <c r="E79" s="51">
        <v>367</v>
      </c>
      <c r="F79" s="34">
        <f t="shared" si="3"/>
        <v>-581</v>
      </c>
      <c r="G79" s="38">
        <f t="shared" si="2"/>
        <v>38.713080168776372</v>
      </c>
    </row>
    <row r="80" spans="2:7" ht="15" customHeight="1">
      <c r="B80" s="100" t="s">
        <v>54</v>
      </c>
      <c r="C80" s="99">
        <v>290</v>
      </c>
      <c r="D80" s="100">
        <f>D75+D76+D77+D78+D79</f>
        <v>5299</v>
      </c>
      <c r="E80" s="109">
        <f>E75+E76+E77+E78+E79</f>
        <v>4202</v>
      </c>
      <c r="F80" s="100">
        <f>E80-D80</f>
        <v>-1097</v>
      </c>
      <c r="G80" s="108">
        <f t="shared" si="2"/>
        <v>79.297980751085106</v>
      </c>
    </row>
    <row r="81" spans="2:7" ht="15" customHeight="1">
      <c r="B81" s="100"/>
      <c r="C81" s="99"/>
      <c r="D81" s="100"/>
      <c r="E81" s="109"/>
      <c r="F81" s="100"/>
      <c r="G81" s="108"/>
    </row>
    <row r="82" spans="2:7" ht="9" customHeight="1">
      <c r="B82" s="100"/>
      <c r="C82" s="99"/>
      <c r="D82" s="100"/>
      <c r="E82" s="109"/>
      <c r="F82" s="100"/>
      <c r="G82" s="108"/>
    </row>
    <row r="83" spans="2:7" ht="24" customHeight="1">
      <c r="B83" s="46"/>
      <c r="C83" s="47"/>
      <c r="D83" s="47"/>
      <c r="E83" s="61">
        <v>3</v>
      </c>
      <c r="F83" s="47"/>
      <c r="G83" s="47"/>
    </row>
    <row r="84" spans="2:7" ht="15.75">
      <c r="B84" s="114" t="s">
        <v>55</v>
      </c>
      <c r="C84" s="115"/>
      <c r="D84" s="115"/>
      <c r="E84" s="115"/>
      <c r="F84" s="115"/>
      <c r="G84" s="116"/>
    </row>
    <row r="85" spans="2:7" ht="54" customHeight="1">
      <c r="B85" s="8" t="s">
        <v>56</v>
      </c>
      <c r="C85" s="10">
        <v>300</v>
      </c>
      <c r="D85" s="8">
        <f>D86+D87+D88+D89+D90+D91</f>
        <v>582</v>
      </c>
      <c r="E85" s="8">
        <f>E86+E87+E88+E89+E90+E91</f>
        <v>573.4</v>
      </c>
      <c r="F85" s="8">
        <f>E85-D85</f>
        <v>-8.6000000000000227</v>
      </c>
      <c r="G85" s="67">
        <f>E85/D85%</f>
        <v>98.522336769759448</v>
      </c>
    </row>
    <row r="86" spans="2:7" ht="15.75">
      <c r="B86" s="9" t="s">
        <v>57</v>
      </c>
      <c r="C86" s="11">
        <v>301</v>
      </c>
      <c r="D86" s="9"/>
      <c r="E86" s="9"/>
      <c r="F86" s="9"/>
      <c r="G86" s="9"/>
    </row>
    <row r="87" spans="2:7" ht="31.5">
      <c r="B87" s="9" t="s">
        <v>58</v>
      </c>
      <c r="C87" s="11">
        <v>302</v>
      </c>
      <c r="D87" s="41">
        <v>582</v>
      </c>
      <c r="E87" s="41">
        <v>573.4</v>
      </c>
      <c r="F87" s="41">
        <f>E87-D87</f>
        <v>-8.6000000000000227</v>
      </c>
      <c r="G87" s="38">
        <f>E87/D87%</f>
        <v>98.522336769759448</v>
      </c>
    </row>
    <row r="88" spans="2:7" ht="47.25">
      <c r="B88" s="9" t="s">
        <v>59</v>
      </c>
      <c r="C88" s="11">
        <v>303</v>
      </c>
      <c r="D88" s="9"/>
      <c r="E88" s="9"/>
      <c r="F88" s="9"/>
      <c r="G88" s="9"/>
    </row>
    <row r="89" spans="2:7" ht="31.5">
      <c r="B89" s="9" t="s">
        <v>85</v>
      </c>
      <c r="C89" s="11">
        <v>304</v>
      </c>
      <c r="D89" s="9"/>
      <c r="E89" s="9"/>
      <c r="F89" s="9"/>
      <c r="G89" s="9"/>
    </row>
    <row r="90" spans="2:7" ht="47.25">
      <c r="B90" s="9" t="s">
        <v>60</v>
      </c>
      <c r="C90" s="11" t="s">
        <v>61</v>
      </c>
      <c r="D90" s="9"/>
      <c r="E90" s="9"/>
      <c r="F90" s="9"/>
      <c r="G90" s="9"/>
    </row>
    <row r="91" spans="2:7" ht="15.75">
      <c r="B91" s="9" t="s">
        <v>62</v>
      </c>
      <c r="C91" s="11" t="s">
        <v>63</v>
      </c>
      <c r="D91" s="9"/>
      <c r="E91" s="9"/>
      <c r="F91" s="9"/>
      <c r="G91" s="9"/>
    </row>
    <row r="92" spans="2:7" ht="31.5">
      <c r="B92" s="8" t="s">
        <v>64</v>
      </c>
      <c r="C92" s="10">
        <v>310</v>
      </c>
      <c r="D92" s="9"/>
      <c r="E92" s="9"/>
      <c r="F92" s="9"/>
      <c r="G92" s="9"/>
    </row>
    <row r="93" spans="2:7" ht="47.25">
      <c r="B93" s="9" t="s">
        <v>84</v>
      </c>
      <c r="C93" s="11"/>
      <c r="D93" s="9"/>
      <c r="E93" s="9"/>
      <c r="F93" s="9"/>
      <c r="G93" s="9"/>
    </row>
    <row r="94" spans="2:7" ht="15.75">
      <c r="B94" s="9" t="s">
        <v>65</v>
      </c>
      <c r="C94" s="11">
        <v>312</v>
      </c>
      <c r="D94" s="9"/>
      <c r="E94" s="9"/>
      <c r="F94" s="9"/>
      <c r="G94" s="9"/>
    </row>
    <row r="95" spans="2:7" ht="15.75">
      <c r="B95" s="9" t="s">
        <v>66</v>
      </c>
      <c r="C95" s="11">
        <v>313</v>
      </c>
      <c r="D95" s="9"/>
      <c r="E95" s="9"/>
      <c r="F95" s="9"/>
      <c r="G95" s="9"/>
    </row>
    <row r="96" spans="2:7" ht="31.5">
      <c r="B96" s="8" t="s">
        <v>67</v>
      </c>
      <c r="C96" s="10">
        <v>320</v>
      </c>
      <c r="D96" s="8">
        <f>D97+D99</f>
        <v>648</v>
      </c>
      <c r="E96" s="8">
        <f>E97+E99</f>
        <v>551</v>
      </c>
      <c r="F96" s="8">
        <f>E96-D96</f>
        <v>-97</v>
      </c>
      <c r="G96" s="67">
        <f>E96/D96%</f>
        <v>85.03086419753086</v>
      </c>
    </row>
    <row r="97" spans="2:9" ht="15" customHeight="1">
      <c r="B97" s="100" t="s">
        <v>68</v>
      </c>
      <c r="C97" s="99">
        <v>321</v>
      </c>
      <c r="D97" s="100">
        <f>D77</f>
        <v>607</v>
      </c>
      <c r="E97" s="100">
        <v>516</v>
      </c>
      <c r="F97" s="100">
        <f>E97-D97</f>
        <v>-91</v>
      </c>
      <c r="G97" s="108">
        <f>E97/D97%</f>
        <v>85.008237232289943</v>
      </c>
    </row>
    <row r="98" spans="2:9" ht="54.75" customHeight="1">
      <c r="B98" s="100"/>
      <c r="C98" s="99"/>
      <c r="D98" s="100"/>
      <c r="E98" s="100"/>
      <c r="F98" s="100"/>
      <c r="G98" s="108"/>
    </row>
    <row r="99" spans="2:9" ht="15.75">
      <c r="B99" s="16" t="s">
        <v>112</v>
      </c>
      <c r="C99" s="11">
        <v>322</v>
      </c>
      <c r="D99" s="9">
        <v>41</v>
      </c>
      <c r="E99" s="9">
        <v>35</v>
      </c>
      <c r="F99" s="9">
        <f>E99-D99</f>
        <v>-6</v>
      </c>
      <c r="G99" s="39">
        <f>E99/D99%</f>
        <v>85.365853658536594</v>
      </c>
    </row>
    <row r="100" spans="2:9" ht="33" customHeight="1">
      <c r="B100" s="8" t="s">
        <v>69</v>
      </c>
      <c r="C100" s="66">
        <v>330</v>
      </c>
      <c r="D100" s="8">
        <f>D101+D102</f>
        <v>638</v>
      </c>
      <c r="E100" s="8">
        <f>E101+E102</f>
        <v>653</v>
      </c>
      <c r="F100" s="8">
        <f>E100-D100</f>
        <v>15</v>
      </c>
      <c r="G100" s="67">
        <f>E100/D100%</f>
        <v>102.35109717868339</v>
      </c>
    </row>
    <row r="101" spans="2:9" ht="41.25">
      <c r="B101" s="16" t="s">
        <v>114</v>
      </c>
      <c r="C101" s="11">
        <v>331</v>
      </c>
      <c r="D101" s="9">
        <v>638</v>
      </c>
      <c r="E101" s="9">
        <v>652</v>
      </c>
      <c r="F101" s="9">
        <f>E101-D101</f>
        <v>14</v>
      </c>
      <c r="G101" s="39">
        <f>E101/D101%</f>
        <v>102.19435736677116</v>
      </c>
      <c r="I101">
        <f>D85+D96+D100</f>
        <v>1868</v>
      </c>
    </row>
    <row r="102" spans="2:9" ht="19.5" customHeight="1">
      <c r="B102" s="40" t="s">
        <v>115</v>
      </c>
      <c r="C102" s="11">
        <v>332</v>
      </c>
      <c r="D102" s="9"/>
      <c r="E102" s="9">
        <v>1</v>
      </c>
      <c r="F102" s="40">
        <f>E102-D102</f>
        <v>1</v>
      </c>
      <c r="G102" s="39"/>
      <c r="I102">
        <f>E85+E96+E100</f>
        <v>1777.4</v>
      </c>
    </row>
    <row r="103" spans="2:9" ht="23.25" customHeight="1">
      <c r="B103" s="44"/>
      <c r="C103" s="45"/>
      <c r="D103" s="45"/>
      <c r="E103" s="61">
        <v>4</v>
      </c>
      <c r="F103" s="45"/>
      <c r="G103" s="45"/>
      <c r="I103">
        <f>I101-I102</f>
        <v>90.599999999999909</v>
      </c>
    </row>
    <row r="104" spans="2:9" ht="15.75">
      <c r="B104" s="114" t="s">
        <v>70</v>
      </c>
      <c r="C104" s="115"/>
      <c r="D104" s="115"/>
      <c r="E104" s="115"/>
      <c r="F104" s="115"/>
      <c r="G104" s="116"/>
      <c r="I104" s="68">
        <f>I102/I101%</f>
        <v>95.149892933618844</v>
      </c>
    </row>
    <row r="105" spans="2:9" ht="15.75">
      <c r="B105" s="9" t="s">
        <v>71</v>
      </c>
      <c r="C105" s="11">
        <v>340</v>
      </c>
      <c r="D105" s="9"/>
      <c r="E105" s="9"/>
      <c r="F105" s="8"/>
      <c r="G105" s="8"/>
    </row>
    <row r="106" spans="2:9" ht="15.75">
      <c r="B106" s="9" t="s">
        <v>72</v>
      </c>
      <c r="C106" s="11">
        <v>341</v>
      </c>
      <c r="D106" s="9"/>
      <c r="E106" s="9"/>
      <c r="F106" s="9"/>
      <c r="G106" s="9"/>
    </row>
    <row r="107" spans="2:9" ht="47.25">
      <c r="B107" s="9" t="s">
        <v>73</v>
      </c>
      <c r="C107" s="11">
        <v>350</v>
      </c>
      <c r="D107" s="9"/>
      <c r="E107" s="9">
        <v>4</v>
      </c>
      <c r="F107" s="40">
        <f>E107-D107</f>
        <v>4</v>
      </c>
      <c r="G107" s="9"/>
    </row>
    <row r="108" spans="2:9" ht="15" customHeight="1">
      <c r="B108" s="100" t="s">
        <v>72</v>
      </c>
      <c r="C108" s="99">
        <v>351</v>
      </c>
      <c r="D108" s="100"/>
      <c r="E108" s="100"/>
      <c r="F108" s="100"/>
      <c r="G108" s="100"/>
    </row>
    <row r="109" spans="2:9" ht="15.75" customHeight="1">
      <c r="B109" s="100"/>
      <c r="C109" s="99"/>
      <c r="D109" s="100"/>
      <c r="E109" s="100"/>
      <c r="F109" s="100"/>
      <c r="G109" s="100"/>
    </row>
    <row r="110" spans="2:9" ht="31.5">
      <c r="B110" s="9" t="s">
        <v>74</v>
      </c>
      <c r="C110" s="11">
        <v>360</v>
      </c>
      <c r="D110" s="9"/>
      <c r="E110" s="9"/>
      <c r="F110" s="9"/>
      <c r="G110" s="9"/>
    </row>
    <row r="111" spans="2:9" ht="15.75">
      <c r="B111" s="9" t="s">
        <v>72</v>
      </c>
      <c r="C111" s="11">
        <v>361</v>
      </c>
      <c r="D111" s="9"/>
      <c r="E111" s="9"/>
      <c r="F111" s="9"/>
      <c r="G111" s="9"/>
    </row>
    <row r="112" spans="2:9" ht="31.5">
      <c r="B112" s="9" t="s">
        <v>75</v>
      </c>
      <c r="C112" s="11">
        <v>370</v>
      </c>
      <c r="D112" s="9"/>
      <c r="E112" s="9"/>
      <c r="F112" s="9"/>
      <c r="G112" s="9"/>
    </row>
    <row r="113" spans="2:7" ht="15.75">
      <c r="B113" s="9" t="s">
        <v>72</v>
      </c>
      <c r="C113" s="11">
        <v>371</v>
      </c>
      <c r="D113" s="9"/>
      <c r="E113" s="9"/>
      <c r="F113" s="9"/>
      <c r="G113" s="9"/>
    </row>
    <row r="114" spans="2:7" ht="63">
      <c r="B114" s="9" t="s">
        <v>76</v>
      </c>
      <c r="C114" s="11">
        <v>380</v>
      </c>
      <c r="D114" s="9"/>
      <c r="E114" s="9">
        <v>9</v>
      </c>
      <c r="F114" s="40">
        <f>E114-D114</f>
        <v>9</v>
      </c>
      <c r="G114" s="9"/>
    </row>
    <row r="115" spans="2:7" ht="15.75">
      <c r="B115" s="9" t="s">
        <v>72</v>
      </c>
      <c r="C115" s="11">
        <v>381</v>
      </c>
      <c r="D115" s="9"/>
      <c r="E115" s="9"/>
      <c r="F115" s="9"/>
      <c r="G115" s="9"/>
    </row>
    <row r="116" spans="2:7" ht="31.5">
      <c r="B116" s="9" t="s">
        <v>77</v>
      </c>
      <c r="C116" s="11">
        <v>390</v>
      </c>
      <c r="D116" s="9"/>
      <c r="E116" s="9">
        <f>E105+E107+E110+E114</f>
        <v>13</v>
      </c>
      <c r="F116" s="73">
        <f>F105+F107+F110+F114</f>
        <v>13</v>
      </c>
      <c r="G116" s="9"/>
    </row>
    <row r="117" spans="2:7" ht="31.5">
      <c r="B117" s="9" t="s">
        <v>78</v>
      </c>
      <c r="C117" s="11">
        <v>391</v>
      </c>
      <c r="D117" s="9"/>
      <c r="E117" s="9"/>
      <c r="F117" s="9"/>
      <c r="G117" s="9"/>
    </row>
    <row r="118" spans="2:7" ht="15.75">
      <c r="B118" s="102"/>
      <c r="C118" s="103"/>
      <c r="D118" s="103"/>
      <c r="E118" s="103"/>
      <c r="F118" s="103"/>
      <c r="G118" s="103"/>
    </row>
    <row r="119" spans="2:7" ht="15.75">
      <c r="B119" s="104" t="s">
        <v>79</v>
      </c>
      <c r="C119" s="105"/>
      <c r="D119" s="105"/>
      <c r="E119" s="105"/>
      <c r="F119" s="105"/>
      <c r="G119" s="105"/>
    </row>
    <row r="120" spans="2:7" ht="15" customHeight="1">
      <c r="B120" s="100" t="s">
        <v>80</v>
      </c>
      <c r="C120" s="99">
        <v>400</v>
      </c>
      <c r="D120" s="100">
        <v>97</v>
      </c>
      <c r="E120" s="109">
        <v>97</v>
      </c>
      <c r="F120" s="100"/>
      <c r="G120" s="100"/>
    </row>
    <row r="121" spans="2:7" ht="15.75" customHeight="1">
      <c r="B121" s="100"/>
      <c r="C121" s="99"/>
      <c r="D121" s="100"/>
      <c r="E121" s="109"/>
      <c r="F121" s="100"/>
      <c r="G121" s="100"/>
    </row>
    <row r="122" spans="2:7" ht="15.75">
      <c r="B122" s="9" t="s">
        <v>81</v>
      </c>
      <c r="C122" s="11">
        <v>410</v>
      </c>
      <c r="D122" s="74">
        <v>42630</v>
      </c>
      <c r="E122" s="74">
        <v>46686</v>
      </c>
      <c r="F122" s="74">
        <f>E122-D122</f>
        <v>4056</v>
      </c>
      <c r="G122" s="75">
        <f>E122/D122%</f>
        <v>109.51442646023926</v>
      </c>
    </row>
    <row r="123" spans="2:7" ht="15" customHeight="1">
      <c r="B123" s="100" t="s">
        <v>82</v>
      </c>
      <c r="C123" s="99">
        <v>420</v>
      </c>
      <c r="D123" s="100"/>
      <c r="E123" s="100">
        <v>0</v>
      </c>
      <c r="F123" s="100"/>
      <c r="G123" s="100"/>
    </row>
    <row r="124" spans="2:7" ht="15.75" customHeight="1">
      <c r="B124" s="100"/>
      <c r="C124" s="99"/>
      <c r="D124" s="100"/>
      <c r="E124" s="100"/>
      <c r="F124" s="100"/>
      <c r="G124" s="100"/>
    </row>
    <row r="125" spans="2:7" ht="31.5">
      <c r="B125" s="9" t="s">
        <v>83</v>
      </c>
      <c r="C125" s="11">
        <v>430</v>
      </c>
      <c r="D125" s="9"/>
      <c r="E125" s="9">
        <v>0</v>
      </c>
      <c r="F125" s="9"/>
      <c r="G125" s="9"/>
    </row>
    <row r="127" spans="2:7" ht="15.75">
      <c r="B127" s="2" t="s">
        <v>86</v>
      </c>
      <c r="C127" s="12"/>
      <c r="D127" s="12"/>
      <c r="E127" s="23"/>
      <c r="F127" s="120" t="s">
        <v>113</v>
      </c>
      <c r="G127" s="120"/>
    </row>
    <row r="128" spans="2:7">
      <c r="C128" s="98" t="s">
        <v>88</v>
      </c>
      <c r="D128" s="98"/>
      <c r="F128" s="98" t="s">
        <v>87</v>
      </c>
      <c r="G128" s="98"/>
    </row>
    <row r="129" spans="2:7">
      <c r="C129" s="36"/>
      <c r="D129" s="36"/>
      <c r="F129" s="36"/>
      <c r="G129" s="36"/>
    </row>
    <row r="130" spans="2:7">
      <c r="C130" s="36"/>
      <c r="D130" s="36"/>
      <c r="F130" s="36"/>
      <c r="G130" s="36"/>
    </row>
    <row r="131" spans="2:7">
      <c r="C131" s="36"/>
      <c r="D131" s="36"/>
      <c r="F131" s="36"/>
      <c r="G131" s="36"/>
    </row>
    <row r="132" spans="2:7">
      <c r="C132" s="36"/>
      <c r="D132" s="36"/>
      <c r="F132" s="36"/>
      <c r="G132" s="36"/>
    </row>
    <row r="133" spans="2:7">
      <c r="C133" s="36"/>
      <c r="D133" s="36"/>
      <c r="F133" s="36"/>
      <c r="G133" s="36"/>
    </row>
    <row r="134" spans="2:7" ht="15.75">
      <c r="B134" s="2"/>
      <c r="C134" s="3"/>
      <c r="D134" s="3"/>
    </row>
    <row r="135" spans="2:7" ht="15.75">
      <c r="B135" s="4"/>
      <c r="C135" s="3"/>
      <c r="D135" s="3"/>
      <c r="F135" s="24" t="s">
        <v>101</v>
      </c>
      <c r="G135" s="25"/>
    </row>
    <row r="136" spans="2:7">
      <c r="F136" s="25" t="s">
        <v>102</v>
      </c>
      <c r="G136" s="25"/>
    </row>
    <row r="137" spans="2:7">
      <c r="F137" s="25" t="s">
        <v>103</v>
      </c>
      <c r="G137" s="25"/>
    </row>
    <row r="138" spans="2:7">
      <c r="F138" s="26"/>
      <c r="G138" s="26"/>
    </row>
    <row r="139" spans="2:7">
      <c r="F139" s="25"/>
      <c r="G139" s="25"/>
    </row>
    <row r="140" spans="2:7" ht="8.25" customHeight="1">
      <c r="F140" s="25"/>
      <c r="G140" s="25"/>
    </row>
    <row r="141" spans="2:7" ht="15.75">
      <c r="F141" s="24" t="s">
        <v>101</v>
      </c>
      <c r="G141" s="25"/>
    </row>
    <row r="142" spans="2:7">
      <c r="F142" s="25" t="s">
        <v>104</v>
      </c>
      <c r="G142" s="25"/>
    </row>
    <row r="143" spans="2:7">
      <c r="F143" s="25" t="s">
        <v>105</v>
      </c>
      <c r="G143" s="25"/>
    </row>
    <row r="144" spans="2:7">
      <c r="F144" s="26"/>
      <c r="G144" s="26"/>
    </row>
  </sheetData>
  <mergeCells count="58">
    <mergeCell ref="C13:F13"/>
    <mergeCell ref="C14:F14"/>
    <mergeCell ref="C16:F16"/>
    <mergeCell ref="C17:F17"/>
    <mergeCell ref="C18:F18"/>
    <mergeCell ref="C19:F19"/>
    <mergeCell ref="F127:G127"/>
    <mergeCell ref="G97:G98"/>
    <mergeCell ref="B97:B98"/>
    <mergeCell ref="C97:C98"/>
    <mergeCell ref="D97:D98"/>
    <mergeCell ref="E97:E98"/>
    <mergeCell ref="F97:F98"/>
    <mergeCell ref="B104:G104"/>
    <mergeCell ref="B108:B109"/>
    <mergeCell ref="C108:C109"/>
    <mergeCell ref="D108:D109"/>
    <mergeCell ref="E108:E109"/>
    <mergeCell ref="F108:F109"/>
    <mergeCell ref="G108:G109"/>
    <mergeCell ref="C120:C121"/>
    <mergeCell ref="D120:D121"/>
    <mergeCell ref="E120:E121"/>
    <mergeCell ref="F120:F121"/>
    <mergeCell ref="F4:G4"/>
    <mergeCell ref="F5:H5"/>
    <mergeCell ref="F6:H6"/>
    <mergeCell ref="F7:H7"/>
    <mergeCell ref="B84:G84"/>
    <mergeCell ref="B74:G74"/>
    <mergeCell ref="B80:B82"/>
    <mergeCell ref="C80:C82"/>
    <mergeCell ref="D80:D82"/>
    <mergeCell ref="E80:E82"/>
    <mergeCell ref="F80:F82"/>
    <mergeCell ref="G56:G58"/>
    <mergeCell ref="B27:G27"/>
    <mergeCell ref="B56:B58"/>
    <mergeCell ref="B23:F23"/>
    <mergeCell ref="G80:G82"/>
    <mergeCell ref="B21:G21"/>
    <mergeCell ref="D22:E22"/>
    <mergeCell ref="C128:D128"/>
    <mergeCell ref="F128:G128"/>
    <mergeCell ref="C56:C58"/>
    <mergeCell ref="D56:D58"/>
    <mergeCell ref="E56:E58"/>
    <mergeCell ref="F56:F58"/>
    <mergeCell ref="G123:G124"/>
    <mergeCell ref="B118:G118"/>
    <mergeCell ref="B119:G119"/>
    <mergeCell ref="B120:B121"/>
    <mergeCell ref="G120:G121"/>
    <mergeCell ref="B123:B124"/>
    <mergeCell ref="C123:C124"/>
    <mergeCell ref="D123:D124"/>
    <mergeCell ref="E123:E124"/>
    <mergeCell ref="F123:F124"/>
  </mergeCells>
  <phoneticPr fontId="0" type="noConversion"/>
  <printOptions horizontalCentered="1" verticalCentered="1"/>
  <pageMargins left="0.9055118110236221" right="0.51181102362204722" top="0.15748031496062992" bottom="0.15748031496062992" header="0" footer="0"/>
  <pageSetup paperSize="9" scale="76" orientation="portrait" r:id="rId1"/>
  <rowBreaks count="3" manualBreakCount="3">
    <brk id="45" min="1" max="7" man="1"/>
    <brk id="82" min="1" max="7" man="1"/>
    <brk id="102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5"/>
  <sheetViews>
    <sheetView tabSelected="1" topLeftCell="A131" zoomScaleSheetLayoutView="110" workbookViewId="0">
      <selection activeCell="B144" sqref="B144:B149"/>
    </sheetView>
  </sheetViews>
  <sheetFormatPr defaultRowHeight="15"/>
  <cols>
    <col min="1" max="1" width="1.85546875" customWidth="1"/>
    <col min="2" max="2" width="45.85546875" customWidth="1"/>
    <col min="3" max="3" width="5" customWidth="1"/>
    <col min="4" max="4" width="17.5703125" customWidth="1"/>
    <col min="5" max="5" width="16.5703125" customWidth="1"/>
    <col min="6" max="6" width="14.5703125" customWidth="1"/>
    <col min="7" max="7" width="15.5703125" customWidth="1"/>
    <col min="8" max="8" width="12.7109375" customWidth="1"/>
    <col min="9" max="9" width="15.28515625" customWidth="1"/>
    <col min="10" max="10" width="9.5703125" bestFit="1" customWidth="1"/>
  </cols>
  <sheetData>
    <row r="1" spans="2:10">
      <c r="F1" s="14"/>
      <c r="G1" s="13"/>
      <c r="H1" s="13"/>
    </row>
    <row r="2" spans="2:10" ht="0.75" customHeight="1">
      <c r="F2" s="14"/>
      <c r="G2" s="13"/>
      <c r="H2" s="13"/>
    </row>
    <row r="3" spans="2:10" ht="8.25" hidden="1" customHeight="1">
      <c r="F3" s="14" t="s">
        <v>0</v>
      </c>
      <c r="G3" s="13"/>
      <c r="H3" s="13"/>
    </row>
    <row r="4" spans="2:10" ht="18.75">
      <c r="C4" s="63"/>
      <c r="F4" s="110" t="s">
        <v>97</v>
      </c>
      <c r="G4" s="110"/>
      <c r="H4" s="93"/>
    </row>
    <row r="5" spans="2:10" ht="18.75">
      <c r="F5" s="111" t="s">
        <v>98</v>
      </c>
      <c r="G5" s="111"/>
      <c r="H5" s="111"/>
    </row>
    <row r="6" spans="2:10" ht="18.75" customHeight="1">
      <c r="C6" s="70"/>
      <c r="F6" s="112" t="s">
        <v>125</v>
      </c>
      <c r="G6" s="112"/>
      <c r="H6" s="112"/>
    </row>
    <row r="7" spans="2:10" ht="41.25" customHeight="1">
      <c r="B7" s="1"/>
      <c r="F7" s="113" t="s">
        <v>99</v>
      </c>
      <c r="G7" s="113"/>
      <c r="H7" s="113"/>
    </row>
    <row r="8" spans="2:10" ht="18.75">
      <c r="B8" s="1"/>
      <c r="F8" s="20"/>
      <c r="G8" s="21" t="s">
        <v>129</v>
      </c>
      <c r="H8" s="22"/>
    </row>
    <row r="9" spans="2:10" ht="15" customHeight="1">
      <c r="B9" s="2" t="s">
        <v>0</v>
      </c>
      <c r="C9" s="5"/>
    </row>
    <row r="10" spans="2:10" ht="33.75" hidden="1" customHeight="1">
      <c r="B10" s="2"/>
    </row>
    <row r="11" spans="2:10" ht="15.75">
      <c r="B11" s="2" t="s">
        <v>0</v>
      </c>
      <c r="C11" s="5"/>
      <c r="G11" s="85"/>
      <c r="H11" s="30" t="s">
        <v>1</v>
      </c>
      <c r="I11" s="28"/>
      <c r="J11" s="28"/>
    </row>
    <row r="12" spans="2:10" ht="15.75">
      <c r="B12" s="2"/>
      <c r="G12" s="85" t="s">
        <v>106</v>
      </c>
      <c r="H12" s="84"/>
      <c r="I12" s="28"/>
      <c r="J12" s="28"/>
    </row>
    <row r="13" spans="2:10" ht="34.5" customHeight="1">
      <c r="B13" s="71" t="s">
        <v>118</v>
      </c>
      <c r="C13" s="121" t="s">
        <v>119</v>
      </c>
      <c r="D13" s="121"/>
      <c r="E13" s="121"/>
      <c r="F13" s="122"/>
      <c r="G13" s="27" t="s">
        <v>2</v>
      </c>
      <c r="H13" s="31">
        <v>36979569</v>
      </c>
      <c r="I13" s="28"/>
      <c r="J13" s="28"/>
    </row>
    <row r="14" spans="2:10" ht="31.5" customHeight="1">
      <c r="B14" s="64" t="s">
        <v>117</v>
      </c>
      <c r="C14" s="123" t="s">
        <v>120</v>
      </c>
      <c r="D14" s="123"/>
      <c r="E14" s="123"/>
      <c r="F14" s="124"/>
      <c r="G14" s="27" t="s">
        <v>3</v>
      </c>
      <c r="H14" s="84"/>
      <c r="I14" s="28"/>
      <c r="J14" s="28"/>
    </row>
    <row r="15" spans="2:10" ht="33.75" hidden="1" customHeight="1">
      <c r="B15" s="65" t="s">
        <v>4</v>
      </c>
      <c r="C15" s="65"/>
      <c r="D15" s="65"/>
      <c r="E15" s="65"/>
      <c r="F15" s="69"/>
      <c r="G15" s="27" t="s">
        <v>5</v>
      </c>
      <c r="H15" s="84"/>
      <c r="I15" s="28"/>
      <c r="J15" s="28"/>
    </row>
    <row r="16" spans="2:10" ht="18.75" customHeight="1">
      <c r="B16" s="65" t="s">
        <v>133</v>
      </c>
      <c r="C16" s="119" t="s">
        <v>121</v>
      </c>
      <c r="D16" s="119"/>
      <c r="E16" s="119"/>
      <c r="F16" s="122"/>
      <c r="G16" s="27" t="s">
        <v>6</v>
      </c>
      <c r="H16" s="84" t="s">
        <v>107</v>
      </c>
      <c r="I16" s="28"/>
      <c r="J16" s="28"/>
    </row>
    <row r="17" spans="2:10" ht="15.75" customHeight="1">
      <c r="B17" s="65" t="s">
        <v>134</v>
      </c>
      <c r="C17" s="119" t="s">
        <v>122</v>
      </c>
      <c r="D17" s="119"/>
      <c r="E17" s="119"/>
      <c r="F17" s="119"/>
      <c r="H17" s="65"/>
      <c r="I17" s="28"/>
      <c r="J17" s="28"/>
    </row>
    <row r="18" spans="2:10" ht="18" customHeight="1">
      <c r="B18" s="65" t="s">
        <v>132</v>
      </c>
      <c r="C18" s="119" t="s">
        <v>123</v>
      </c>
      <c r="D18" s="119"/>
      <c r="E18" s="119"/>
      <c r="F18" s="119"/>
      <c r="H18" s="65"/>
      <c r="I18" s="28"/>
      <c r="J18" s="28"/>
    </row>
    <row r="19" spans="2:10" ht="18.75" customHeight="1">
      <c r="B19" s="65" t="s">
        <v>131</v>
      </c>
      <c r="C19" s="119" t="s">
        <v>124</v>
      </c>
      <c r="D19" s="119"/>
      <c r="E19" s="119"/>
      <c r="F19" s="119"/>
    </row>
    <row r="20" spans="2:10" ht="6.75" customHeight="1">
      <c r="B20" s="94"/>
      <c r="C20" s="94"/>
      <c r="D20" s="94"/>
      <c r="E20" s="94"/>
      <c r="F20" s="94"/>
    </row>
    <row r="21" spans="2:10" ht="15.75" customHeight="1">
      <c r="B21" s="107" t="s">
        <v>96</v>
      </c>
      <c r="C21" s="107"/>
      <c r="D21" s="107"/>
      <c r="E21" s="107"/>
      <c r="F21" s="107"/>
      <c r="G21" s="107"/>
    </row>
    <row r="22" spans="2:10" ht="19.5" customHeight="1">
      <c r="B22" s="90"/>
      <c r="C22" s="107" t="s">
        <v>137</v>
      </c>
      <c r="D22" s="107"/>
      <c r="E22" s="107"/>
      <c r="F22" s="90"/>
      <c r="G22" s="90"/>
    </row>
    <row r="23" spans="2:10" ht="15.75">
      <c r="B23" s="107" t="s">
        <v>130</v>
      </c>
      <c r="C23" s="107"/>
      <c r="D23" s="107"/>
      <c r="E23" s="107"/>
      <c r="F23" s="107"/>
    </row>
    <row r="24" spans="2:10" ht="15.75">
      <c r="B24" s="1" t="s">
        <v>8</v>
      </c>
    </row>
    <row r="25" spans="2:10" ht="38.25" customHeight="1">
      <c r="B25" s="85"/>
      <c r="C25" s="85" t="s">
        <v>92</v>
      </c>
      <c r="D25" s="84" t="s">
        <v>89</v>
      </c>
      <c r="E25" s="84" t="s">
        <v>90</v>
      </c>
      <c r="F25" s="84" t="s">
        <v>91</v>
      </c>
      <c r="G25" s="84" t="s">
        <v>93</v>
      </c>
    </row>
    <row r="26" spans="2:10" ht="15.75">
      <c r="B26" s="7">
        <v>1</v>
      </c>
      <c r="C26" s="7">
        <v>2</v>
      </c>
      <c r="D26" s="7">
        <v>3</v>
      </c>
      <c r="E26" s="7">
        <v>4</v>
      </c>
      <c r="F26" s="7">
        <v>5</v>
      </c>
      <c r="G26" s="7">
        <v>6</v>
      </c>
    </row>
    <row r="27" spans="2:10" ht="19.5" customHeight="1">
      <c r="B27" s="104" t="s">
        <v>9</v>
      </c>
      <c r="C27" s="105"/>
      <c r="D27" s="105"/>
      <c r="E27" s="105"/>
      <c r="F27" s="105"/>
      <c r="G27" s="105"/>
    </row>
    <row r="28" spans="2:10" ht="15.75">
      <c r="B28" s="96" t="s">
        <v>10</v>
      </c>
      <c r="C28" s="85"/>
      <c r="D28" s="85"/>
      <c r="E28" s="85"/>
      <c r="F28" s="85"/>
      <c r="G28" s="85"/>
    </row>
    <row r="29" spans="2:10" ht="34.5" customHeight="1">
      <c r="B29" s="85" t="s">
        <v>11</v>
      </c>
      <c r="C29" s="84">
        <v>10</v>
      </c>
      <c r="D29" s="34">
        <f>D31+D33</f>
        <v>17304</v>
      </c>
      <c r="E29" s="34">
        <f>E31+E33</f>
        <v>13980</v>
      </c>
      <c r="F29" s="34">
        <f>E29-D29</f>
        <v>-3324</v>
      </c>
      <c r="G29" s="38">
        <f>E29/D29%</f>
        <v>80.790568654646322</v>
      </c>
    </row>
    <row r="30" spans="2:10" ht="15.75">
      <c r="B30" s="85" t="s">
        <v>12</v>
      </c>
      <c r="C30" s="84">
        <v>11</v>
      </c>
      <c r="D30" s="85"/>
      <c r="E30" s="85"/>
      <c r="F30" s="86"/>
      <c r="G30" s="86"/>
    </row>
    <row r="31" spans="2:10" ht="15.75">
      <c r="B31" s="85" t="s">
        <v>13</v>
      </c>
      <c r="C31" s="84">
        <v>20</v>
      </c>
      <c r="D31" s="34">
        <f t="shared" ref="D31:E31" si="0">D33*20%</f>
        <v>2884</v>
      </c>
      <c r="E31" s="34">
        <f t="shared" si="0"/>
        <v>2330</v>
      </c>
      <c r="F31" s="34">
        <f>E31-D31</f>
        <v>-554</v>
      </c>
      <c r="G31" s="38">
        <f>E31/D31%</f>
        <v>80.790568654646322</v>
      </c>
    </row>
    <row r="32" spans="2:10" ht="15.75">
      <c r="B32" s="85" t="s">
        <v>14</v>
      </c>
      <c r="C32" s="84">
        <v>30</v>
      </c>
      <c r="D32" s="85"/>
      <c r="E32" s="85"/>
      <c r="F32" s="86"/>
      <c r="G32" s="86"/>
    </row>
    <row r="33" spans="2:10" ht="31.5">
      <c r="B33" s="96" t="s">
        <v>15</v>
      </c>
      <c r="C33" s="89">
        <v>40</v>
      </c>
      <c r="D33" s="86">
        <v>14420</v>
      </c>
      <c r="E33" s="80">
        <v>11650</v>
      </c>
      <c r="F33" s="34">
        <f>E33-D33</f>
        <v>-2770</v>
      </c>
      <c r="G33" s="38">
        <f>E33/D33%</f>
        <v>80.790568654646336</v>
      </c>
    </row>
    <row r="34" spans="2:10" ht="15.75">
      <c r="B34" s="85" t="s">
        <v>16</v>
      </c>
      <c r="C34" s="84">
        <v>50</v>
      </c>
      <c r="D34" s="85">
        <v>972</v>
      </c>
      <c r="E34" s="95">
        <v>887</v>
      </c>
      <c r="F34" s="34">
        <f>E34-D34</f>
        <v>-85</v>
      </c>
      <c r="G34" s="38">
        <f>E34/D34%</f>
        <v>91.255144032921805</v>
      </c>
      <c r="J34" s="56"/>
    </row>
    <row r="35" spans="2:10" ht="15.75">
      <c r="B35" s="85" t="s">
        <v>17</v>
      </c>
      <c r="C35" s="84"/>
      <c r="D35" s="85"/>
      <c r="E35" s="95"/>
      <c r="F35" s="86"/>
      <c r="G35" s="86"/>
    </row>
    <row r="36" spans="2:10" ht="21" customHeight="1">
      <c r="B36" s="85" t="s">
        <v>18</v>
      </c>
      <c r="C36" s="84">
        <v>51</v>
      </c>
      <c r="D36" s="86">
        <v>6</v>
      </c>
      <c r="E36" s="80">
        <v>7</v>
      </c>
      <c r="F36" s="34">
        <f>E36-D36</f>
        <v>1</v>
      </c>
      <c r="G36" s="38">
        <f>E36/D36%</f>
        <v>116.66666666666667</v>
      </c>
    </row>
    <row r="37" spans="2:10" ht="15.75">
      <c r="B37" s="85" t="s">
        <v>19</v>
      </c>
      <c r="C37" s="84">
        <v>52</v>
      </c>
      <c r="D37" s="86"/>
      <c r="E37" s="80"/>
      <c r="F37" s="86"/>
      <c r="G37" s="86"/>
    </row>
    <row r="38" spans="2:10" ht="31.5">
      <c r="B38" s="85" t="s">
        <v>20</v>
      </c>
      <c r="C38" s="84">
        <v>53</v>
      </c>
      <c r="D38" s="86"/>
      <c r="E38" s="80"/>
      <c r="F38" s="86"/>
      <c r="G38" s="86"/>
    </row>
    <row r="39" spans="2:10" ht="15.75">
      <c r="B39" s="85" t="s">
        <v>21</v>
      </c>
      <c r="C39" s="84">
        <v>60</v>
      </c>
      <c r="D39" s="86"/>
      <c r="E39" s="80"/>
      <c r="F39" s="86"/>
      <c r="G39" s="86"/>
    </row>
    <row r="40" spans="2:10" ht="15.75">
      <c r="B40" s="85" t="s">
        <v>22</v>
      </c>
      <c r="C40" s="84">
        <v>70</v>
      </c>
      <c r="D40" s="85">
        <f>'[1]фін план'!$G$42+'[1]фін план'!$H$42</f>
        <v>0</v>
      </c>
      <c r="E40" s="95"/>
      <c r="F40" s="34">
        <f>E40-D40</f>
        <v>0</v>
      </c>
      <c r="G40" s="38" t="e">
        <f>E40/D40%</f>
        <v>#DIV/0!</v>
      </c>
    </row>
    <row r="41" spans="2:10" ht="15.75">
      <c r="B41" s="85" t="s">
        <v>23</v>
      </c>
      <c r="C41" s="84">
        <v>80</v>
      </c>
      <c r="D41" s="85">
        <v>75</v>
      </c>
      <c r="E41" s="95">
        <v>130</v>
      </c>
      <c r="F41" s="34">
        <f>E41-D41</f>
        <v>55</v>
      </c>
      <c r="G41" s="38">
        <f>E41/D41%</f>
        <v>173.33333333333334</v>
      </c>
    </row>
    <row r="42" spans="2:10" ht="15.75">
      <c r="B42" s="85" t="s">
        <v>24</v>
      </c>
      <c r="C42" s="84"/>
      <c r="D42" s="85"/>
      <c r="E42" s="95"/>
      <c r="F42" s="86"/>
      <c r="G42" s="86"/>
    </row>
    <row r="43" spans="2:10" ht="15.75">
      <c r="B43" s="85" t="s">
        <v>25</v>
      </c>
      <c r="C43" s="84">
        <v>81</v>
      </c>
      <c r="D43" s="85"/>
      <c r="E43" s="95"/>
      <c r="F43" s="86"/>
      <c r="G43" s="86"/>
    </row>
    <row r="44" spans="2:10" ht="15.75">
      <c r="B44" s="85" t="s">
        <v>26</v>
      </c>
      <c r="C44" s="84">
        <v>82</v>
      </c>
      <c r="D44" s="85"/>
      <c r="E44" s="95"/>
      <c r="F44" s="86"/>
      <c r="G44" s="86"/>
    </row>
    <row r="45" spans="2:10" ht="15.75">
      <c r="B45" s="96" t="s">
        <v>27</v>
      </c>
      <c r="C45" s="89">
        <v>90</v>
      </c>
      <c r="D45" s="32">
        <f t="shared" ref="D45:E45" si="1">D33+D34+D39+D40+D41</f>
        <v>15467</v>
      </c>
      <c r="E45" s="81">
        <f t="shared" si="1"/>
        <v>12667</v>
      </c>
      <c r="F45" s="34">
        <f>E45-D45</f>
        <v>-2800</v>
      </c>
      <c r="G45" s="38">
        <f>E45/D45%</f>
        <v>81.896941876252669</v>
      </c>
    </row>
    <row r="46" spans="2:10" ht="15.75">
      <c r="B46" s="96" t="s">
        <v>28</v>
      </c>
      <c r="C46" s="84"/>
      <c r="D46" s="85"/>
      <c r="E46" s="95"/>
      <c r="F46" s="86"/>
      <c r="G46" s="86"/>
    </row>
    <row r="47" spans="2:10" ht="31.5">
      <c r="B47" s="85" t="s">
        <v>29</v>
      </c>
      <c r="C47" s="84">
        <v>100</v>
      </c>
      <c r="D47" s="85">
        <v>12050</v>
      </c>
      <c r="E47" s="95">
        <v>10964</v>
      </c>
      <c r="F47" s="34">
        <f>E47-D47</f>
        <v>-1086</v>
      </c>
      <c r="G47" s="38">
        <f>E47/D47%</f>
        <v>90.987551867219921</v>
      </c>
    </row>
    <row r="48" spans="2:10" ht="15.75">
      <c r="B48" s="85" t="s">
        <v>30</v>
      </c>
      <c r="C48" s="84">
        <v>110</v>
      </c>
      <c r="D48" s="85">
        <v>2173</v>
      </c>
      <c r="E48" s="95">
        <v>1939</v>
      </c>
      <c r="F48" s="34">
        <f>E48-D48</f>
        <v>-234</v>
      </c>
      <c r="G48" s="38">
        <f>E48/D48%</f>
        <v>89.231477220432581</v>
      </c>
    </row>
    <row r="49" spans="2:7" ht="15" customHeight="1">
      <c r="B49" s="15" t="s">
        <v>31</v>
      </c>
      <c r="C49" s="30">
        <v>120</v>
      </c>
      <c r="D49" s="15"/>
      <c r="E49" s="82"/>
      <c r="F49" s="37"/>
      <c r="G49" s="37"/>
    </row>
    <row r="50" spans="2:7" ht="15.75">
      <c r="B50" s="85" t="s">
        <v>32</v>
      </c>
      <c r="C50" s="84">
        <v>130</v>
      </c>
      <c r="D50" s="85">
        <v>1128</v>
      </c>
      <c r="E50" s="95">
        <v>1043</v>
      </c>
      <c r="F50" s="34">
        <f>E50-D50</f>
        <v>-85</v>
      </c>
      <c r="G50" s="38">
        <f>E50/D50%</f>
        <v>92.464539007092199</v>
      </c>
    </row>
    <row r="51" spans="2:7" ht="15.75">
      <c r="B51" s="85" t="s">
        <v>33</v>
      </c>
      <c r="C51" s="84">
        <v>140</v>
      </c>
      <c r="D51" s="85"/>
      <c r="E51" s="95"/>
      <c r="F51" s="86"/>
      <c r="G51" s="86"/>
    </row>
    <row r="52" spans="2:7" ht="15.75">
      <c r="B52" s="85" t="s">
        <v>34</v>
      </c>
      <c r="C52" s="84">
        <v>150</v>
      </c>
      <c r="D52" s="85"/>
      <c r="E52" s="95"/>
      <c r="F52" s="86"/>
      <c r="G52" s="86"/>
    </row>
    <row r="53" spans="2:7" ht="15.75">
      <c r="B53" s="85" t="s">
        <v>35</v>
      </c>
      <c r="C53" s="84">
        <v>160</v>
      </c>
      <c r="D53" s="85">
        <v>3</v>
      </c>
      <c r="E53" s="95">
        <v>4</v>
      </c>
      <c r="F53" s="86"/>
      <c r="G53" s="86"/>
    </row>
    <row r="54" spans="2:7" ht="15.75">
      <c r="B54" s="96" t="s">
        <v>36</v>
      </c>
      <c r="C54" s="89">
        <v>170</v>
      </c>
      <c r="D54" s="32">
        <f>SUM(D46:D53)</f>
        <v>15354</v>
      </c>
      <c r="E54" s="81">
        <f>SUM(E46:E53)</f>
        <v>13950</v>
      </c>
      <c r="F54" s="76">
        <f>E54-D54</f>
        <v>-1404</v>
      </c>
      <c r="G54" s="78">
        <f>E54/D54%</f>
        <v>90.855803048065653</v>
      </c>
    </row>
    <row r="55" spans="2:7" ht="15" customHeight="1">
      <c r="B55" s="106" t="s">
        <v>37</v>
      </c>
      <c r="C55" s="99"/>
      <c r="D55" s="100"/>
      <c r="E55" s="129"/>
      <c r="F55" s="101"/>
      <c r="G55" s="101"/>
    </row>
    <row r="56" spans="2:7" ht="11.25" customHeight="1">
      <c r="B56" s="106"/>
      <c r="C56" s="99"/>
      <c r="D56" s="100"/>
      <c r="E56" s="129"/>
      <c r="F56" s="101"/>
      <c r="G56" s="101"/>
    </row>
    <row r="57" spans="2:7" ht="33.75" hidden="1" customHeight="1">
      <c r="B57" s="106"/>
      <c r="C57" s="99"/>
      <c r="D57" s="100"/>
      <c r="E57" s="129"/>
      <c r="F57" s="101"/>
      <c r="G57" s="101"/>
    </row>
    <row r="58" spans="2:7" ht="15.75">
      <c r="B58" s="85" t="s">
        <v>38</v>
      </c>
      <c r="C58" s="84">
        <v>180</v>
      </c>
      <c r="D58" s="86">
        <f>D33-D47</f>
        <v>2370</v>
      </c>
      <c r="E58" s="80">
        <f>E33-E47</f>
        <v>686</v>
      </c>
      <c r="F58" s="34">
        <f>E58-D58</f>
        <v>-1684</v>
      </c>
      <c r="G58" s="38">
        <f>E58/D58%</f>
        <v>28.945147679324894</v>
      </c>
    </row>
    <row r="59" spans="2:7" ht="15.75">
      <c r="B59" s="85" t="s">
        <v>39</v>
      </c>
      <c r="C59" s="84">
        <v>181</v>
      </c>
      <c r="D59" s="85">
        <v>2370</v>
      </c>
      <c r="E59" s="95">
        <v>686</v>
      </c>
      <c r="F59" s="86"/>
      <c r="G59" s="86"/>
    </row>
    <row r="60" spans="2:7" ht="15.75">
      <c r="B60" s="85" t="s">
        <v>40</v>
      </c>
      <c r="C60" s="84">
        <v>182</v>
      </c>
      <c r="D60" s="85"/>
      <c r="E60" s="95"/>
      <c r="F60" s="86"/>
      <c r="G60" s="86"/>
    </row>
    <row r="61" spans="2:7" ht="31.5">
      <c r="B61" s="85" t="s">
        <v>41</v>
      </c>
      <c r="C61" s="84">
        <v>190</v>
      </c>
      <c r="D61" s="86">
        <f>D58-D48+D34-D50</f>
        <v>41</v>
      </c>
      <c r="E61" s="80">
        <f>E58-E48+E34-E50</f>
        <v>-1409</v>
      </c>
      <c r="F61" s="34">
        <f>E61-D61</f>
        <v>-1450</v>
      </c>
      <c r="G61" s="38">
        <f>E61/D61%</f>
        <v>-3436.5853658536589</v>
      </c>
    </row>
    <row r="62" spans="2:7" ht="15.75">
      <c r="B62" s="85" t="s">
        <v>42</v>
      </c>
      <c r="C62" s="84">
        <v>191</v>
      </c>
      <c r="D62" s="85">
        <v>41</v>
      </c>
      <c r="E62" s="95"/>
      <c r="F62" s="86"/>
      <c r="G62" s="86"/>
    </row>
    <row r="63" spans="2:7" ht="15.75">
      <c r="B63" s="85" t="s">
        <v>43</v>
      </c>
      <c r="C63" s="84">
        <v>192</v>
      </c>
      <c r="D63" s="85"/>
      <c r="E63" s="95">
        <v>1409</v>
      </c>
      <c r="F63" s="86"/>
      <c r="G63" s="86"/>
    </row>
    <row r="64" spans="2:7" ht="31.5">
      <c r="B64" s="85" t="s">
        <v>44</v>
      </c>
      <c r="C64" s="84">
        <v>200</v>
      </c>
      <c r="D64" s="34">
        <f>D61+D40-D51+D41-D53</f>
        <v>113</v>
      </c>
      <c r="E64" s="83">
        <f>E61+E40-E51+E41-E53</f>
        <v>-1283</v>
      </c>
      <c r="F64" s="34">
        <f>E64-D64</f>
        <v>-1396</v>
      </c>
      <c r="G64" s="38">
        <f>E64/D64%</f>
        <v>-1135.3982300884957</v>
      </c>
    </row>
    <row r="65" spans="2:7" ht="15.75">
      <c r="B65" s="85" t="s">
        <v>39</v>
      </c>
      <c r="C65" s="84">
        <v>201</v>
      </c>
      <c r="D65" s="85">
        <v>114</v>
      </c>
      <c r="E65" s="95"/>
      <c r="F65" s="86"/>
      <c r="G65" s="86"/>
    </row>
    <row r="66" spans="2:7" ht="15.75">
      <c r="B66" s="85" t="s">
        <v>40</v>
      </c>
      <c r="C66" s="84">
        <v>202</v>
      </c>
      <c r="D66" s="85"/>
      <c r="E66" s="95">
        <v>1283</v>
      </c>
      <c r="F66" s="86"/>
      <c r="G66" s="86"/>
    </row>
    <row r="67" spans="2:7" ht="15.75">
      <c r="B67" s="85" t="s">
        <v>45</v>
      </c>
      <c r="C67" s="84">
        <v>210</v>
      </c>
      <c r="D67" s="35">
        <f>D64*18%</f>
        <v>20.34</v>
      </c>
      <c r="E67" s="35"/>
      <c r="F67" s="34">
        <f>E67-D67</f>
        <v>-20.34</v>
      </c>
      <c r="G67" s="38">
        <f>E67/D67%</f>
        <v>0</v>
      </c>
    </row>
    <row r="68" spans="2:7" ht="15.75">
      <c r="B68" s="85" t="s">
        <v>46</v>
      </c>
      <c r="C68" s="84">
        <v>220</v>
      </c>
      <c r="D68" s="85"/>
      <c r="E68" s="85"/>
      <c r="F68" s="86"/>
      <c r="G68" s="86"/>
    </row>
    <row r="69" spans="2:7" ht="15.75">
      <c r="B69" s="85" t="s">
        <v>42</v>
      </c>
      <c r="C69" s="84">
        <v>221</v>
      </c>
      <c r="D69" s="35">
        <f>D64-D67</f>
        <v>92.66</v>
      </c>
      <c r="E69" s="85"/>
      <c r="F69" s="34">
        <f>E69-D69</f>
        <v>-92.66</v>
      </c>
      <c r="G69" s="38">
        <f>E69/D69%</f>
        <v>0</v>
      </c>
    </row>
    <row r="70" spans="2:7" ht="15.75">
      <c r="B70" s="85" t="s">
        <v>43</v>
      </c>
      <c r="C70" s="84">
        <v>222</v>
      </c>
      <c r="D70" s="85"/>
      <c r="E70" s="85"/>
      <c r="F70" s="86"/>
      <c r="G70" s="86"/>
    </row>
    <row r="71" spans="2:7" ht="15.75">
      <c r="B71" s="85" t="s">
        <v>47</v>
      </c>
      <c r="C71" s="84">
        <v>230</v>
      </c>
      <c r="D71" s="35">
        <f>D69*15%</f>
        <v>13.898999999999999</v>
      </c>
      <c r="E71" s="85"/>
      <c r="F71" s="34">
        <f>E71-D71</f>
        <v>-13.898999999999999</v>
      </c>
      <c r="G71" s="38">
        <f>E71/D71%</f>
        <v>0</v>
      </c>
    </row>
    <row r="72" spans="2:7" ht="11.25" customHeight="1">
      <c r="B72" s="87"/>
      <c r="C72" s="88"/>
      <c r="D72" s="88"/>
      <c r="E72" s="61"/>
      <c r="F72" s="88"/>
      <c r="G72" s="88"/>
    </row>
    <row r="73" spans="2:7" ht="15.75">
      <c r="B73" s="117" t="s">
        <v>48</v>
      </c>
      <c r="C73" s="118"/>
      <c r="D73" s="118"/>
      <c r="E73" s="118"/>
      <c r="F73" s="118"/>
      <c r="G73" s="118"/>
    </row>
    <row r="74" spans="2:7" ht="15.75">
      <c r="B74" s="85" t="s">
        <v>49</v>
      </c>
      <c r="C74" s="84">
        <v>240</v>
      </c>
      <c r="D74" s="85">
        <v>2055</v>
      </c>
      <c r="E74" s="85">
        <v>2892</v>
      </c>
      <c r="F74" s="34">
        <f>E74-D74</f>
        <v>837</v>
      </c>
      <c r="G74" s="38">
        <f t="shared" ref="G74:G79" si="2">E74/D74%</f>
        <v>140.72992700729927</v>
      </c>
    </row>
    <row r="75" spans="2:7" ht="15.75">
      <c r="B75" s="85" t="s">
        <v>50</v>
      </c>
      <c r="C75" s="84">
        <v>250</v>
      </c>
      <c r="D75" s="85">
        <v>8290</v>
      </c>
      <c r="E75" s="92">
        <v>7090</v>
      </c>
      <c r="F75" s="34">
        <f t="shared" ref="F75:F78" si="3">E75-D75</f>
        <v>-1200</v>
      </c>
      <c r="G75" s="38">
        <f t="shared" si="2"/>
        <v>85.524728588661034</v>
      </c>
    </row>
    <row r="76" spans="2:7" ht="15.75">
      <c r="B76" s="85" t="s">
        <v>51</v>
      </c>
      <c r="C76" s="84">
        <v>260</v>
      </c>
      <c r="D76" s="85">
        <v>1824</v>
      </c>
      <c r="E76" s="92">
        <v>1624</v>
      </c>
      <c r="F76" s="34">
        <f t="shared" si="3"/>
        <v>-200</v>
      </c>
      <c r="G76" s="38">
        <f t="shared" si="2"/>
        <v>89.035087719298247</v>
      </c>
    </row>
    <row r="77" spans="2:7" ht="15.75">
      <c r="B77" s="85" t="s">
        <v>52</v>
      </c>
      <c r="C77" s="84">
        <v>270</v>
      </c>
      <c r="D77" s="85">
        <v>912</v>
      </c>
      <c r="E77" s="92">
        <v>1014</v>
      </c>
      <c r="F77" s="34">
        <f t="shared" si="3"/>
        <v>102</v>
      </c>
      <c r="G77" s="38">
        <f t="shared" si="2"/>
        <v>111.18421052631579</v>
      </c>
    </row>
    <row r="78" spans="2:7" ht="15.75">
      <c r="B78" s="85" t="s">
        <v>53</v>
      </c>
      <c r="C78" s="84">
        <v>280</v>
      </c>
      <c r="D78" s="85">
        <v>2850</v>
      </c>
      <c r="E78" s="92">
        <v>1327</v>
      </c>
      <c r="F78" s="34">
        <f t="shared" si="3"/>
        <v>-1523</v>
      </c>
      <c r="G78" s="38">
        <f t="shared" si="2"/>
        <v>46.561403508771932</v>
      </c>
    </row>
    <row r="79" spans="2:7" ht="15" customHeight="1">
      <c r="B79" s="100" t="s">
        <v>54</v>
      </c>
      <c r="C79" s="99">
        <v>290</v>
      </c>
      <c r="D79" s="126">
        <f>D74+D75+D76+D77+D78</f>
        <v>15931</v>
      </c>
      <c r="E79" s="127">
        <f>E74+E75+E76+E77+E78</f>
        <v>13947</v>
      </c>
      <c r="F79" s="126">
        <f>E79-D79</f>
        <v>-1984</v>
      </c>
      <c r="G79" s="128">
        <f t="shared" si="2"/>
        <v>87.546293390245438</v>
      </c>
    </row>
    <row r="80" spans="2:7" ht="15" customHeight="1">
      <c r="B80" s="100"/>
      <c r="C80" s="99"/>
      <c r="D80" s="126"/>
      <c r="E80" s="127"/>
      <c r="F80" s="126"/>
      <c r="G80" s="128"/>
    </row>
    <row r="81" spans="2:7" ht="9" customHeight="1">
      <c r="B81" s="100"/>
      <c r="C81" s="99"/>
      <c r="D81" s="126"/>
      <c r="E81" s="127"/>
      <c r="F81" s="126"/>
      <c r="G81" s="128"/>
    </row>
    <row r="82" spans="2:7" ht="24" customHeight="1">
      <c r="B82" s="114" t="s">
        <v>55</v>
      </c>
      <c r="C82" s="115"/>
      <c r="D82" s="115"/>
      <c r="E82" s="115"/>
      <c r="F82" s="115"/>
      <c r="G82" s="116"/>
    </row>
    <row r="83" spans="2:7" ht="47.25">
      <c r="B83" s="96" t="s">
        <v>56</v>
      </c>
      <c r="C83" s="89">
        <v>300</v>
      </c>
      <c r="D83" s="96">
        <f>D84+D85+D86+D87+D88+D89</f>
        <v>1731</v>
      </c>
      <c r="E83" s="96">
        <f>E84+E85+E86+E87+E88+E89</f>
        <v>1872</v>
      </c>
      <c r="F83" s="96">
        <f>E83-D83</f>
        <v>141</v>
      </c>
      <c r="G83" s="97">
        <f>E83/D83%</f>
        <v>108.14558058925478</v>
      </c>
    </row>
    <row r="84" spans="2:7" ht="23.25" customHeight="1">
      <c r="B84" s="85" t="s">
        <v>57</v>
      </c>
      <c r="C84" s="84">
        <v>301</v>
      </c>
      <c r="D84" s="85"/>
      <c r="E84" s="85"/>
      <c r="F84" s="85"/>
      <c r="G84" s="85"/>
    </row>
    <row r="85" spans="2:7" ht="31.5">
      <c r="B85" s="85" t="s">
        <v>58</v>
      </c>
      <c r="C85" s="84">
        <v>302</v>
      </c>
      <c r="D85" s="86">
        <v>1731</v>
      </c>
      <c r="E85" s="86">
        <v>1872</v>
      </c>
      <c r="F85" s="86">
        <f>E85-D85</f>
        <v>141</v>
      </c>
      <c r="G85" s="38">
        <f>E85/D85%</f>
        <v>108.14558058925478</v>
      </c>
    </row>
    <row r="86" spans="2:7" ht="36" customHeight="1">
      <c r="B86" s="85" t="s">
        <v>59</v>
      </c>
      <c r="C86" s="84">
        <v>303</v>
      </c>
      <c r="D86" s="85"/>
      <c r="E86" s="85"/>
      <c r="F86" s="85"/>
      <c r="G86" s="85"/>
    </row>
    <row r="87" spans="2:7" ht="21.75" customHeight="1">
      <c r="B87" s="85" t="s">
        <v>85</v>
      </c>
      <c r="C87" s="84">
        <v>304</v>
      </c>
      <c r="D87" s="85"/>
      <c r="E87" s="85"/>
      <c r="F87" s="85"/>
      <c r="G87" s="85"/>
    </row>
    <row r="88" spans="2:7" ht="36.75" customHeight="1">
      <c r="B88" s="85" t="s">
        <v>60</v>
      </c>
      <c r="C88" s="84" t="s">
        <v>61</v>
      </c>
      <c r="D88" s="85"/>
      <c r="E88" s="85"/>
      <c r="F88" s="85"/>
      <c r="G88" s="85"/>
    </row>
    <row r="89" spans="2:7" ht="31.5">
      <c r="B89" s="85" t="s">
        <v>62</v>
      </c>
      <c r="C89" s="84" t="s">
        <v>63</v>
      </c>
      <c r="D89" s="85"/>
      <c r="E89" s="85"/>
      <c r="F89" s="85"/>
      <c r="G89" s="85"/>
    </row>
    <row r="90" spans="2:7" ht="31.5">
      <c r="B90" s="96" t="s">
        <v>64</v>
      </c>
      <c r="C90" s="89">
        <v>310</v>
      </c>
      <c r="D90" s="85"/>
      <c r="E90" s="85"/>
      <c r="F90" s="85"/>
      <c r="G90" s="85"/>
    </row>
    <row r="91" spans="2:7" ht="47.25">
      <c r="B91" s="85" t="s">
        <v>84</v>
      </c>
      <c r="C91" s="84"/>
      <c r="D91" s="85"/>
      <c r="E91" s="85"/>
      <c r="F91" s="85"/>
      <c r="G91" s="85"/>
    </row>
    <row r="92" spans="2:7" ht="15.75">
      <c r="B92" s="85" t="s">
        <v>65</v>
      </c>
      <c r="C92" s="84">
        <v>312</v>
      </c>
      <c r="D92" s="85"/>
      <c r="E92" s="85"/>
      <c r="F92" s="85"/>
      <c r="G92" s="85"/>
    </row>
    <row r="93" spans="2:7" ht="15.75">
      <c r="B93" s="85" t="s">
        <v>66</v>
      </c>
      <c r="C93" s="84">
        <v>313</v>
      </c>
      <c r="D93" s="85"/>
      <c r="E93" s="85"/>
      <c r="F93" s="85"/>
      <c r="G93" s="85"/>
    </row>
    <row r="94" spans="2:7" ht="31.5">
      <c r="B94" s="96" t="s">
        <v>67</v>
      </c>
      <c r="C94" s="89">
        <v>320</v>
      </c>
      <c r="D94" s="96">
        <f>D95+D97</f>
        <v>1949</v>
      </c>
      <c r="E94" s="96">
        <f>E95+E97</f>
        <v>1724</v>
      </c>
      <c r="F94" s="96">
        <f>E94-D94</f>
        <v>-225</v>
      </c>
      <c r="G94" s="97">
        <f>E94/D94%</f>
        <v>88.455618265777332</v>
      </c>
    </row>
    <row r="95" spans="2:7" ht="15" customHeight="1">
      <c r="B95" s="100" t="s">
        <v>68</v>
      </c>
      <c r="C95" s="99">
        <v>321</v>
      </c>
      <c r="D95" s="100">
        <f>D76</f>
        <v>1824</v>
      </c>
      <c r="E95" s="100">
        <v>1613</v>
      </c>
      <c r="F95" s="100">
        <f>E95-D95</f>
        <v>-211</v>
      </c>
      <c r="G95" s="108">
        <f>E95/D95%</f>
        <v>88.432017543859658</v>
      </c>
    </row>
    <row r="96" spans="2:7" ht="18.75" customHeight="1">
      <c r="B96" s="100"/>
      <c r="C96" s="99"/>
      <c r="D96" s="100"/>
      <c r="E96" s="100"/>
      <c r="F96" s="100"/>
      <c r="G96" s="108"/>
    </row>
    <row r="97" spans="2:9" ht="20.25" customHeight="1">
      <c r="B97" s="85" t="s">
        <v>112</v>
      </c>
      <c r="C97" s="84">
        <v>322</v>
      </c>
      <c r="D97" s="85">
        <v>125</v>
      </c>
      <c r="E97" s="85">
        <v>111</v>
      </c>
      <c r="F97" s="85">
        <f>E97-D97</f>
        <v>-14</v>
      </c>
      <c r="G97" s="91">
        <f>E97/D97%</f>
        <v>88.8</v>
      </c>
    </row>
    <row r="98" spans="2:9" ht="24" customHeight="1">
      <c r="B98" s="96" t="s">
        <v>69</v>
      </c>
      <c r="C98" s="89">
        <v>330</v>
      </c>
      <c r="D98" s="96">
        <f>D99+D100</f>
        <v>1899</v>
      </c>
      <c r="E98" s="96">
        <f>E99+E100</f>
        <v>2099.5</v>
      </c>
      <c r="F98" s="96">
        <f>E98-D98</f>
        <v>200.5</v>
      </c>
      <c r="G98" s="97">
        <f>E98/D98%</f>
        <v>110.55818852027383</v>
      </c>
    </row>
    <row r="99" spans="2:9" ht="40.5" customHeight="1">
      <c r="B99" s="85" t="s">
        <v>136</v>
      </c>
      <c r="C99" s="84">
        <v>331</v>
      </c>
      <c r="D99" s="85">
        <v>1899</v>
      </c>
      <c r="E99" s="85">
        <f>2070+26</f>
        <v>2096</v>
      </c>
      <c r="F99" s="85">
        <f>E99-D99</f>
        <v>197</v>
      </c>
      <c r="G99" s="91">
        <f>E99/D99%</f>
        <v>110.37388098999475</v>
      </c>
    </row>
    <row r="100" spans="2:9" ht="15.75">
      <c r="B100" s="85" t="s">
        <v>115</v>
      </c>
      <c r="C100" s="84">
        <v>332</v>
      </c>
      <c r="D100" s="85"/>
      <c r="E100" s="85">
        <v>3.5</v>
      </c>
      <c r="F100" s="85">
        <f>E100-D100</f>
        <v>3.5</v>
      </c>
      <c r="G100" s="79" t="e">
        <f>E100/D100%</f>
        <v>#DIV/0!</v>
      </c>
    </row>
    <row r="101" spans="2:9" ht="23.25" customHeight="1">
      <c r="B101" s="114" t="s">
        <v>70</v>
      </c>
      <c r="C101" s="115"/>
      <c r="D101" s="115"/>
      <c r="E101" s="115"/>
      <c r="F101" s="115"/>
      <c r="G101" s="116"/>
    </row>
    <row r="102" spans="2:9" ht="15.75">
      <c r="B102" s="85" t="s">
        <v>71</v>
      </c>
      <c r="C102" s="84">
        <v>340</v>
      </c>
      <c r="D102" s="85"/>
      <c r="E102" s="85"/>
      <c r="F102" s="96"/>
      <c r="G102" s="96"/>
      <c r="I102" s="68"/>
    </row>
    <row r="103" spans="2:9" ht="15.75">
      <c r="B103" s="85" t="s">
        <v>72</v>
      </c>
      <c r="C103" s="84">
        <v>341</v>
      </c>
      <c r="D103" s="85"/>
      <c r="E103" s="85"/>
      <c r="F103" s="85"/>
      <c r="G103" s="85"/>
    </row>
    <row r="104" spans="2:9" ht="31.5">
      <c r="B104" s="85" t="s">
        <v>73</v>
      </c>
      <c r="C104" s="84">
        <v>350</v>
      </c>
      <c r="D104" s="85"/>
      <c r="E104" s="85">
        <v>4</v>
      </c>
      <c r="F104" s="85">
        <f>E104-D104</f>
        <v>4</v>
      </c>
      <c r="G104" s="91"/>
    </row>
    <row r="105" spans="2:9">
      <c r="B105" s="100" t="s">
        <v>72</v>
      </c>
      <c r="C105" s="99">
        <v>351</v>
      </c>
      <c r="D105" s="100"/>
      <c r="E105" s="100"/>
      <c r="F105" s="100"/>
      <c r="G105" s="100"/>
    </row>
    <row r="106" spans="2:9" ht="15" customHeight="1">
      <c r="B106" s="100"/>
      <c r="C106" s="99"/>
      <c r="D106" s="100"/>
      <c r="E106" s="100"/>
      <c r="F106" s="100"/>
      <c r="G106" s="100"/>
    </row>
    <row r="107" spans="2:9" ht="15.75" customHeight="1">
      <c r="B107" s="85" t="s">
        <v>74</v>
      </c>
      <c r="C107" s="84">
        <v>360</v>
      </c>
      <c r="D107" s="85"/>
      <c r="E107" s="85"/>
      <c r="F107" s="85"/>
      <c r="G107" s="85"/>
    </row>
    <row r="108" spans="2:9" ht="15.75">
      <c r="B108" s="85" t="s">
        <v>72</v>
      </c>
      <c r="C108" s="84">
        <v>361</v>
      </c>
      <c r="D108" s="85"/>
      <c r="E108" s="85"/>
      <c r="F108" s="85"/>
      <c r="G108" s="85"/>
    </row>
    <row r="109" spans="2:9" ht="31.5">
      <c r="B109" s="85" t="s">
        <v>75</v>
      </c>
      <c r="C109" s="84">
        <v>370</v>
      </c>
      <c r="D109" s="85"/>
      <c r="E109" s="85"/>
      <c r="F109" s="85"/>
      <c r="G109" s="85"/>
    </row>
    <row r="110" spans="2:9" ht="15.75">
      <c r="B110" s="85" t="s">
        <v>72</v>
      </c>
      <c r="C110" s="84">
        <v>371</v>
      </c>
      <c r="D110" s="85"/>
      <c r="E110" s="85"/>
      <c r="F110" s="85"/>
      <c r="G110" s="85"/>
    </row>
    <row r="111" spans="2:9" ht="47.25">
      <c r="B111" s="85" t="s">
        <v>76</v>
      </c>
      <c r="C111" s="84">
        <v>380</v>
      </c>
      <c r="D111" s="85"/>
      <c r="E111" s="85">
        <v>240</v>
      </c>
      <c r="F111" s="85">
        <f>E111-D111</f>
        <v>240</v>
      </c>
      <c r="G111" s="91"/>
    </row>
    <row r="112" spans="2:9" ht="15.75">
      <c r="B112" s="85" t="s">
        <v>72</v>
      </c>
      <c r="C112" s="84">
        <v>381</v>
      </c>
      <c r="D112" s="85"/>
      <c r="E112" s="85"/>
      <c r="F112" s="85"/>
      <c r="G112" s="85"/>
    </row>
    <row r="113" spans="2:7" ht="15.75">
      <c r="B113" s="85" t="s">
        <v>77</v>
      </c>
      <c r="C113" s="84">
        <v>390</v>
      </c>
      <c r="D113" s="85"/>
      <c r="E113" s="85">
        <f>E102+E104+E107+E111</f>
        <v>244</v>
      </c>
      <c r="F113" s="85">
        <f>F102+F104+F107+F111</f>
        <v>244</v>
      </c>
      <c r="G113" s="85"/>
    </row>
    <row r="114" spans="2:7" ht="31.5">
      <c r="B114" s="85" t="s">
        <v>78</v>
      </c>
      <c r="C114" s="84">
        <v>391</v>
      </c>
      <c r="D114" s="85"/>
      <c r="E114" s="85"/>
      <c r="F114" s="85"/>
      <c r="G114" s="85"/>
    </row>
    <row r="115" spans="2:7" ht="15.75">
      <c r="B115" s="102"/>
      <c r="C115" s="103"/>
      <c r="D115" s="103"/>
      <c r="E115" s="103"/>
      <c r="F115" s="103"/>
      <c r="G115" s="103"/>
    </row>
    <row r="116" spans="2:7" ht="15.75">
      <c r="B116" s="104" t="s">
        <v>79</v>
      </c>
      <c r="C116" s="105"/>
      <c r="D116" s="105"/>
      <c r="E116" s="105"/>
      <c r="F116" s="105"/>
      <c r="G116" s="105"/>
    </row>
    <row r="117" spans="2:7">
      <c r="B117" s="100" t="s">
        <v>80</v>
      </c>
      <c r="C117" s="99">
        <v>400</v>
      </c>
      <c r="D117" s="100">
        <v>97</v>
      </c>
      <c r="E117" s="109">
        <v>96</v>
      </c>
      <c r="F117" s="100">
        <v>96</v>
      </c>
      <c r="G117" s="100"/>
    </row>
    <row r="118" spans="2:7" ht="15" customHeight="1">
      <c r="B118" s="100"/>
      <c r="C118" s="99"/>
      <c r="D118" s="100"/>
      <c r="E118" s="109"/>
      <c r="F118" s="100"/>
      <c r="G118" s="100"/>
    </row>
    <row r="119" spans="2:7" ht="15.75" customHeight="1">
      <c r="B119" s="85" t="s">
        <v>81</v>
      </c>
      <c r="C119" s="84">
        <v>410</v>
      </c>
      <c r="D119" s="92">
        <v>42630</v>
      </c>
      <c r="E119" s="92">
        <v>46921</v>
      </c>
      <c r="F119" s="92">
        <v>46190</v>
      </c>
      <c r="G119" s="77"/>
    </row>
    <row r="120" spans="2:7">
      <c r="B120" s="100" t="s">
        <v>82</v>
      </c>
      <c r="C120" s="99">
        <v>420</v>
      </c>
      <c r="D120" s="100"/>
      <c r="E120" s="100">
        <v>0</v>
      </c>
      <c r="F120" s="100"/>
      <c r="G120" s="100"/>
    </row>
    <row r="121" spans="2:7" ht="15" customHeight="1">
      <c r="B121" s="100"/>
      <c r="C121" s="99"/>
      <c r="D121" s="100"/>
      <c r="E121" s="100"/>
      <c r="F121" s="100"/>
      <c r="G121" s="100"/>
    </row>
    <row r="122" spans="2:7" ht="15.75" customHeight="1">
      <c r="B122" s="85" t="s">
        <v>83</v>
      </c>
      <c r="C122" s="84">
        <v>430</v>
      </c>
      <c r="D122" s="85"/>
      <c r="E122" s="85">
        <v>0</v>
      </c>
      <c r="F122" s="85"/>
      <c r="G122" s="85"/>
    </row>
    <row r="124" spans="2:7" ht="21" customHeight="1">
      <c r="B124" s="72" t="s">
        <v>126</v>
      </c>
      <c r="C124" s="12"/>
      <c r="D124" s="12"/>
      <c r="E124" s="23"/>
      <c r="F124" s="120" t="s">
        <v>113</v>
      </c>
      <c r="G124" s="120"/>
    </row>
    <row r="125" spans="2:7" ht="30" customHeight="1">
      <c r="C125" s="98" t="s">
        <v>88</v>
      </c>
      <c r="D125" s="98"/>
      <c r="F125" s="98" t="s">
        <v>87</v>
      </c>
      <c r="G125" s="98"/>
    </row>
    <row r="126" spans="2:7" ht="21.75" customHeight="1">
      <c r="C126" s="36"/>
      <c r="D126" s="36"/>
      <c r="F126" s="36"/>
      <c r="G126" s="36"/>
    </row>
    <row r="127" spans="2:7" ht="18" customHeight="1">
      <c r="C127" s="36"/>
      <c r="D127" s="36"/>
      <c r="F127" s="36"/>
      <c r="G127" s="36"/>
    </row>
    <row r="128" spans="2:7" ht="18" customHeight="1">
      <c r="C128" s="36"/>
      <c r="D128" s="36"/>
      <c r="F128" s="36"/>
      <c r="G128" s="36"/>
    </row>
    <row r="129" spans="2:8" ht="15.75" customHeight="1">
      <c r="C129" s="36"/>
      <c r="D129" s="36"/>
      <c r="F129" s="36"/>
      <c r="G129" s="36"/>
    </row>
    <row r="130" spans="2:8" ht="16.5" customHeight="1">
      <c r="C130" s="36"/>
      <c r="D130" s="36"/>
      <c r="F130" s="36"/>
      <c r="G130" s="36"/>
    </row>
    <row r="131" spans="2:8">
      <c r="C131" s="36"/>
      <c r="D131" s="36"/>
      <c r="F131" s="36"/>
      <c r="G131" s="36"/>
    </row>
    <row r="132" spans="2:8">
      <c r="C132" s="36"/>
      <c r="D132" s="36"/>
      <c r="F132" s="36"/>
      <c r="G132" s="36"/>
    </row>
    <row r="133" spans="2:8">
      <c r="C133" s="36"/>
      <c r="D133" s="36"/>
      <c r="F133" s="36"/>
      <c r="G133" s="36"/>
    </row>
    <row r="134" spans="2:8">
      <c r="C134" s="36"/>
      <c r="D134" s="36"/>
      <c r="F134" s="36"/>
      <c r="G134" s="36"/>
    </row>
    <row r="135" spans="2:8" ht="15.75">
      <c r="B135" s="2"/>
      <c r="C135" s="3"/>
      <c r="D135" s="3"/>
    </row>
    <row r="136" spans="2:8" ht="15.75">
      <c r="B136" s="4"/>
      <c r="C136" s="3"/>
      <c r="D136" s="3"/>
      <c r="F136" s="24" t="s">
        <v>101</v>
      </c>
      <c r="G136" s="25"/>
    </row>
    <row r="137" spans="2:8">
      <c r="F137" s="25" t="s">
        <v>102</v>
      </c>
      <c r="G137" s="25"/>
    </row>
    <row r="138" spans="2:8">
      <c r="F138" s="25" t="s">
        <v>103</v>
      </c>
      <c r="G138" s="25"/>
    </row>
    <row r="139" spans="2:8">
      <c r="F139" s="26"/>
      <c r="G139" s="26"/>
      <c r="H139" s="25" t="s">
        <v>128</v>
      </c>
    </row>
    <row r="140" spans="2:8" ht="9" customHeight="1">
      <c r="F140" s="25"/>
      <c r="G140" s="25"/>
    </row>
    <row r="141" spans="2:8" ht="9" customHeight="1">
      <c r="F141" s="25"/>
      <c r="G141" s="25"/>
    </row>
    <row r="142" spans="2:8" ht="16.5" customHeight="1">
      <c r="F142" s="24" t="s">
        <v>101</v>
      </c>
      <c r="G142" s="25"/>
    </row>
    <row r="143" spans="2:8">
      <c r="F143" s="25" t="s">
        <v>104</v>
      </c>
      <c r="G143" s="25"/>
    </row>
    <row r="144" spans="2:8">
      <c r="F144" s="125" t="s">
        <v>105</v>
      </c>
      <c r="G144" s="125"/>
      <c r="H144" s="125"/>
    </row>
    <row r="145" spans="6:8">
      <c r="F145" s="26"/>
      <c r="G145" s="26"/>
      <c r="H145" s="25" t="s">
        <v>135</v>
      </c>
    </row>
  </sheetData>
  <mergeCells count="59">
    <mergeCell ref="C22:E22"/>
    <mergeCell ref="F4:G4"/>
    <mergeCell ref="F5:H5"/>
    <mergeCell ref="F6:H6"/>
    <mergeCell ref="F7:H7"/>
    <mergeCell ref="C13:F13"/>
    <mergeCell ref="C14:F14"/>
    <mergeCell ref="C16:F16"/>
    <mergeCell ref="C17:F17"/>
    <mergeCell ref="C18:F18"/>
    <mergeCell ref="C19:F19"/>
    <mergeCell ref="B21:G21"/>
    <mergeCell ref="B23:F23"/>
    <mergeCell ref="B27:G27"/>
    <mergeCell ref="B55:B57"/>
    <mergeCell ref="C55:C57"/>
    <mergeCell ref="D55:D57"/>
    <mergeCell ref="E55:E57"/>
    <mergeCell ref="F55:F57"/>
    <mergeCell ref="G55:G57"/>
    <mergeCell ref="B73:G73"/>
    <mergeCell ref="B79:B81"/>
    <mergeCell ref="C79:C81"/>
    <mergeCell ref="D79:D81"/>
    <mergeCell ref="E79:E81"/>
    <mergeCell ref="F79:F81"/>
    <mergeCell ref="G79:G81"/>
    <mergeCell ref="B82:G82"/>
    <mergeCell ref="B95:B96"/>
    <mergeCell ref="C95:C96"/>
    <mergeCell ref="D95:D96"/>
    <mergeCell ref="E95:E96"/>
    <mergeCell ref="F95:F96"/>
    <mergeCell ref="G95:G96"/>
    <mergeCell ref="B101:G101"/>
    <mergeCell ref="B105:B106"/>
    <mergeCell ref="C105:C106"/>
    <mergeCell ref="D105:D106"/>
    <mergeCell ref="E105:E106"/>
    <mergeCell ref="F105:F106"/>
    <mergeCell ref="G105:G106"/>
    <mergeCell ref="B115:G115"/>
    <mergeCell ref="B116:G116"/>
    <mergeCell ref="B117:B118"/>
    <mergeCell ref="C117:C118"/>
    <mergeCell ref="D117:D118"/>
    <mergeCell ref="E117:E118"/>
    <mergeCell ref="F117:F118"/>
    <mergeCell ref="G117:G118"/>
    <mergeCell ref="F124:G124"/>
    <mergeCell ref="C125:D125"/>
    <mergeCell ref="F125:G125"/>
    <mergeCell ref="F144:H144"/>
    <mergeCell ref="B120:B121"/>
    <mergeCell ref="C120:C121"/>
    <mergeCell ref="D120:D121"/>
    <mergeCell ref="E120:E121"/>
    <mergeCell ref="F120:F121"/>
    <mergeCell ref="G120:G121"/>
  </mergeCells>
  <printOptions horizontalCentered="1"/>
  <pageMargins left="0.78740157480314965" right="0.59055118110236227" top="1.1811023622047245" bottom="0.35433070866141736" header="0" footer="0"/>
  <pageSetup paperSize="9" scale="89" orientation="landscape" r:id="rId1"/>
  <headerFooter differentFirst="1">
    <oddHeader>&amp;C
&amp;P</oddHeader>
  </headerFooter>
  <rowBreaks count="5" manualBreakCount="5">
    <brk id="32" min="1" max="7" man="1"/>
    <brk id="54" min="1" max="7" man="1"/>
    <brk id="81" min="1" max="7" man="1"/>
    <brk id="100" min="1" max="7" man="1"/>
    <brk id="11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ЗВІТ ПРО ВИКОН.ФІН.ПЛАНУ</vt:lpstr>
      <vt:lpstr>ЗВІТ ПРО ВИКОН.ФІН.ПЛАНУ (3)</vt:lpstr>
      <vt:lpstr>'ЗВІТ ПРО ВИКОН.ФІН.ПЛАНУ'!Область_печати</vt:lpstr>
      <vt:lpstr>'ЗВІТ ПРО ВИКОН.ФІН.ПЛАНУ (3)'!Область_печати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Admin</cp:lastModifiedBy>
  <cp:lastPrinted>2021-11-25T09:34:45Z</cp:lastPrinted>
  <dcterms:created xsi:type="dcterms:W3CDTF">2020-08-20T07:51:17Z</dcterms:created>
  <dcterms:modified xsi:type="dcterms:W3CDTF">2021-12-01T12:39:32Z</dcterms:modified>
</cp:coreProperties>
</file>